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20" windowWidth="11595" windowHeight="8700" activeTab="0"/>
  </bookViews>
  <sheets>
    <sheet name="Data Sheet" sheetId="1" r:id="rId1"/>
    <sheet name="Basic Parameters" sheetId="2" r:id="rId2"/>
    <sheet name="Chart Agents" sheetId="3" r:id="rId3"/>
    <sheet name="Chart SL and LC" sheetId="4" r:id="rId4"/>
    <sheet name="Chart Occupation" sheetId="5" r:id="rId5"/>
    <sheet name="Chart SL" sheetId="6" r:id="rId6"/>
    <sheet name="Chart LC" sheetId="7" r:id="rId7"/>
    <sheet name="Chart Optimum" sheetId="8" r:id="rId8"/>
    <sheet name="Chart Plan" sheetId="9" r:id="rId9"/>
    <sheet name="Chart Wait Time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<sst xmlns="http://schemas.openxmlformats.org/spreadsheetml/2006/main" count="43" uniqueCount="43">
  <si>
    <t>Plan</t>
  </si>
  <si>
    <t>Service Level (Plan)</t>
  </si>
  <si>
    <t>Service Level (Optimum)</t>
  </si>
  <si>
    <t>Time Period</t>
  </si>
  <si>
    <t>Number of Calls</t>
  </si>
  <si>
    <t>Number of TSRs</t>
  </si>
  <si>
    <t>Talktime (sec)</t>
  </si>
  <si>
    <t>Wrap-up Time (sec)</t>
  </si>
  <si>
    <t>Retry probability after abandonment</t>
  </si>
  <si>
    <t>Profit Contribution per Call</t>
  </si>
  <si>
    <t>Variable Cost per TSR per hour</t>
  </si>
  <si>
    <t>Occupation (Plan)</t>
  </si>
  <si>
    <t>Avg. Time to Abandonment (sec)</t>
  </si>
  <si>
    <t>Avg. Speed of Answer (Plan)</t>
  </si>
  <si>
    <t>Avg. Trunk Load (Plan)</t>
  </si>
  <si>
    <t>Probability of Delay (Plan)</t>
  </si>
  <si>
    <t>Opportunity Costs (Plan)</t>
  </si>
  <si>
    <t>Marginal Opportunity Costs (Plan)</t>
  </si>
  <si>
    <t>Optimum Number of TSRs</t>
  </si>
  <si>
    <t>Occupation (Optimum)</t>
  </si>
  <si>
    <t>Avg. Speed of Answer (Optimum)</t>
  </si>
  <si>
    <t>Avg. Trunk Load (Optimum)</t>
  </si>
  <si>
    <t>Probability of Delay (Optimum)</t>
  </si>
  <si>
    <t>Opportunity Costs (Optimum)</t>
  </si>
  <si>
    <t>Marginal Opportunity Costs (Optimum)</t>
  </si>
  <si>
    <t>Optimum</t>
  </si>
  <si>
    <t>Maximum waiting period in seconds underlying Service Level caclulation.</t>
  </si>
  <si>
    <t>Length of time period which the average number of calls is based on (in min.)</t>
  </si>
  <si>
    <t>Average talktime per call in seconds</t>
  </si>
  <si>
    <t>Average wrap-up time per call in seconds</t>
  </si>
  <si>
    <t>Retry probability after caller has previously abondoned the call</t>
  </si>
  <si>
    <t>Average profit contribution per answered call</t>
  </si>
  <si>
    <t>Variable cost of one TSR per hour</t>
  </si>
  <si>
    <t>Target Service Level (%)</t>
  </si>
  <si>
    <t>Actually observed percentage of Lost Calls</t>
  </si>
  <si>
    <t>Average time to abandonment of the observed Lost Calls (in seconds)</t>
  </si>
  <si>
    <t>Results Plan</t>
  </si>
  <si>
    <t>Average Time to abandonment of all callers</t>
  </si>
  <si>
    <t>Proportion of immediate abandons if sent to queue</t>
  </si>
  <si>
    <t>Lost Calls total (Plan)</t>
  </si>
  <si>
    <t>Lost Calls due to immediate abandons (Plan)</t>
  </si>
  <si>
    <t>Lost Calls due to immediate abandons (Optimum)</t>
  </si>
  <si>
    <t>Lost Calls total (Optimum)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</si>
</sst>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"/>
    <numFmt numFmtId="173" formatCode="0.0"/>
    <numFmt numFmtId="174" formatCode="0.0%"/>
    <numFmt numFmtId="175" formatCode="0.0000000%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5"/>
      <name val="Arial"/>
      <family val="0"/>
    </font>
    <font>
      <b/>
      <sz val="12"/>
      <name val="Arial"/>
      <family val="0"/>
    </font>
    <font>
      <sz val="9.75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20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20" fontId="0" fillId="2" borderId="2" xfId="0" applyNumberFormat="1" applyFill="1" applyBorder="1" applyAlignment="1">
      <alignment/>
    </xf>
    <xf numFmtId="174" fontId="0" fillId="0" borderId="4" xfId="19" applyNumberFormat="1" applyBorder="1" applyAlignment="1" applyProtection="1">
      <alignment/>
      <protection hidden="1"/>
    </xf>
    <xf numFmtId="173" fontId="0" fillId="0" borderId="4" xfId="0" applyNumberFormat="1" applyBorder="1" applyAlignment="1" applyProtection="1">
      <alignment/>
      <protection hidden="1"/>
    </xf>
    <xf numFmtId="172" fontId="0" fillId="0" borderId="4" xfId="19" applyNumberFormat="1" applyBorder="1" applyAlignment="1" applyProtection="1">
      <alignment/>
      <protection hidden="1"/>
    </xf>
    <xf numFmtId="172" fontId="0" fillId="0" borderId="3" xfId="19" applyNumberFormat="1" applyBorder="1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174" fontId="0" fillId="2" borderId="4" xfId="19" applyNumberFormat="1" applyFill="1" applyBorder="1" applyAlignment="1" applyProtection="1">
      <alignment/>
      <protection hidden="1"/>
    </xf>
    <xf numFmtId="173" fontId="0" fillId="2" borderId="4" xfId="0" applyNumberFormat="1" applyFill="1" applyBorder="1" applyAlignment="1" applyProtection="1">
      <alignment/>
      <protection hidden="1"/>
    </xf>
    <xf numFmtId="172" fontId="0" fillId="2" borderId="4" xfId="19" applyNumberFormat="1" applyFill="1" applyBorder="1" applyAlignment="1" applyProtection="1">
      <alignment/>
      <protection hidden="1"/>
    </xf>
    <xf numFmtId="172" fontId="0" fillId="2" borderId="3" xfId="19" applyNumberFormat="1" applyFill="1" applyBorder="1" applyAlignment="1" applyProtection="1">
      <alignment/>
      <protection hidden="1"/>
    </xf>
    <xf numFmtId="0" fontId="0" fillId="2" borderId="1" xfId="0" applyFill="1" applyBorder="1" applyAlignment="1" applyProtection="1">
      <alignment/>
      <protection hidden="1"/>
    </xf>
    <xf numFmtId="173" fontId="0" fillId="2" borderId="4" xfId="0" applyNumberFormat="1" applyFill="1" applyBorder="1" applyAlignment="1" applyProtection="1">
      <alignment/>
      <protection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9" fontId="0" fillId="3" borderId="6" xfId="19" applyFill="1" applyBorder="1" applyAlignment="1">
      <alignment/>
    </xf>
    <xf numFmtId="172" fontId="0" fillId="3" borderId="6" xfId="19" applyNumberFormat="1" applyFill="1" applyBorder="1" applyAlignment="1">
      <alignment/>
    </xf>
    <xf numFmtId="9" fontId="0" fillId="3" borderId="6" xfId="0" applyNumberFormat="1" applyFill="1" applyBorder="1" applyAlignment="1">
      <alignment/>
    </xf>
    <xf numFmtId="0" fontId="0" fillId="3" borderId="4" xfId="0" applyFill="1" applyBorder="1" applyAlignment="1">
      <alignment/>
    </xf>
    <xf numFmtId="9" fontId="0" fillId="3" borderId="4" xfId="19" applyFill="1" applyBorder="1" applyAlignment="1">
      <alignment/>
    </xf>
    <xf numFmtId="172" fontId="0" fillId="3" borderId="4" xfId="19" applyNumberFormat="1" applyFill="1" applyBorder="1" applyAlignment="1">
      <alignment/>
    </xf>
    <xf numFmtId="172" fontId="0" fillId="3" borderId="3" xfId="19" applyNumberFormat="1" applyFill="1" applyBorder="1" applyAlignment="1">
      <alignment/>
    </xf>
    <xf numFmtId="0" fontId="0" fillId="4" borderId="4" xfId="0" applyFill="1" applyBorder="1" applyAlignment="1">
      <alignment/>
    </xf>
    <xf numFmtId="9" fontId="0" fillId="4" borderId="4" xfId="19" applyFill="1" applyBorder="1" applyAlignment="1">
      <alignment/>
    </xf>
    <xf numFmtId="172" fontId="0" fillId="4" borderId="4" xfId="19" applyNumberFormat="1" applyFill="1" applyBorder="1" applyAlignment="1">
      <alignment/>
    </xf>
    <xf numFmtId="172" fontId="0" fillId="4" borderId="3" xfId="19" applyNumberFormat="1" applyFill="1" applyBorder="1" applyAlignment="1">
      <alignment/>
    </xf>
    <xf numFmtId="0" fontId="0" fillId="5" borderId="7" xfId="0" applyFill="1" applyBorder="1" applyAlignment="1">
      <alignment wrapText="1"/>
    </xf>
    <xf numFmtId="0" fontId="0" fillId="5" borderId="8" xfId="0" applyFill="1" applyBorder="1" applyAlignment="1">
      <alignment wrapText="1"/>
    </xf>
    <xf numFmtId="0" fontId="0" fillId="5" borderId="9" xfId="0" applyFill="1" applyBorder="1" applyAlignment="1">
      <alignment wrapText="1"/>
    </xf>
    <xf numFmtId="0" fontId="0" fillId="6" borderId="10" xfId="0" applyFill="1" applyBorder="1" applyAlignment="1">
      <alignment/>
    </xf>
    <xf numFmtId="0" fontId="0" fillId="6" borderId="11" xfId="0" applyFill="1" applyBorder="1" applyAlignment="1">
      <alignment wrapText="1"/>
    </xf>
    <xf numFmtId="0" fontId="0" fillId="6" borderId="8" xfId="0" applyFill="1" applyBorder="1" applyAlignment="1">
      <alignment wrapText="1"/>
    </xf>
    <xf numFmtId="0" fontId="0" fillId="6" borderId="9" xfId="0" applyFill="1" applyBorder="1" applyAlignment="1">
      <alignment wrapText="1"/>
    </xf>
    <xf numFmtId="0" fontId="0" fillId="6" borderId="7" xfId="0" applyFill="1" applyBorder="1" applyAlignment="1">
      <alignment wrapText="1"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174" fontId="0" fillId="0" borderId="1" xfId="19" applyNumberFormat="1" applyBorder="1" applyAlignment="1" applyProtection="1">
      <alignment/>
      <protection hidden="1"/>
    </xf>
    <xf numFmtId="174" fontId="0" fillId="2" borderId="1" xfId="19" applyNumberFormat="1" applyFill="1" applyBorder="1" applyAlignment="1" applyProtection="1">
      <alignment/>
      <protection hidden="1"/>
    </xf>
    <xf numFmtId="0" fontId="0" fillId="0" borderId="0" xfId="0" applyAlignment="1">
      <alignment horizontal="left" vertical="top" wrapText="1"/>
    </xf>
    <xf numFmtId="0" fontId="4" fillId="6" borderId="12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9" fontId="4" fillId="6" borderId="12" xfId="19" applyFont="1" applyFill="1" applyBorder="1" applyAlignment="1">
      <alignment horizontal="center"/>
    </xf>
    <xf numFmtId="9" fontId="4" fillId="6" borderId="13" xfId="19" applyFont="1" applyFill="1" applyBorder="1" applyAlignment="1">
      <alignment horizontal="center"/>
    </xf>
    <xf numFmtId="9" fontId="4" fillId="6" borderId="14" xfId="19" applyFont="1" applyFill="1" applyBorder="1" applyAlignment="1">
      <alignment horizontal="center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6" xfId="0" applyBorder="1" applyAlignment="1">
      <alignment wrapText="1"/>
    </xf>
    <xf numFmtId="0" fontId="0" fillId="0" borderId="6" xfId="0" applyBorder="1" applyAlignment="1">
      <alignment/>
    </xf>
    <xf numFmtId="0" fontId="0" fillId="0" borderId="17" xfId="0" applyBorder="1" applyAlignment="1">
      <alignment horizontal="left" vertical="top" wrapText="1"/>
    </xf>
    <xf numFmtId="9" fontId="0" fillId="3" borderId="18" xfId="0" applyNumberFormat="1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Staffing: Plan vs. Optimum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Sheet'!$C$2</c:f>
              <c:strCache>
                <c:ptCount val="1"/>
                <c:pt idx="0">
                  <c:v>Number of TSRs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Sheet'!$A$3:$A$35</c:f>
              <c:strCache>
                <c:ptCount val="33"/>
                <c:pt idx="0">
                  <c:v>0.25</c:v>
                </c:pt>
                <c:pt idx="1">
                  <c:v>0.2708333333333333</c:v>
                </c:pt>
                <c:pt idx="2">
                  <c:v>0.291666666666667</c:v>
                </c:pt>
                <c:pt idx="3">
                  <c:v>0.3125</c:v>
                </c:pt>
                <c:pt idx="4">
                  <c:v>0.333333333333333</c:v>
                </c:pt>
                <c:pt idx="5">
                  <c:v>0.354166666666667</c:v>
                </c:pt>
                <c:pt idx="6">
                  <c:v>0.375</c:v>
                </c:pt>
                <c:pt idx="7">
                  <c:v>0.395833333333333</c:v>
                </c:pt>
                <c:pt idx="8">
                  <c:v>0.416666666666667</c:v>
                </c:pt>
                <c:pt idx="9">
                  <c:v>0.4375</c:v>
                </c:pt>
                <c:pt idx="10">
                  <c:v>0.458333333333333</c:v>
                </c:pt>
                <c:pt idx="11">
                  <c:v>0.479166666666666</c:v>
                </c:pt>
                <c:pt idx="12">
                  <c:v>0.5</c:v>
                </c:pt>
                <c:pt idx="13">
                  <c:v>0.520833333333333</c:v>
                </c:pt>
                <c:pt idx="14">
                  <c:v>0.541666666666666</c:v>
                </c:pt>
                <c:pt idx="15">
                  <c:v>0.5625</c:v>
                </c:pt>
                <c:pt idx="16">
                  <c:v>0.583333333333333</c:v>
                </c:pt>
                <c:pt idx="17">
                  <c:v>0.604166666666666</c:v>
                </c:pt>
                <c:pt idx="18">
                  <c:v>0.625</c:v>
                </c:pt>
                <c:pt idx="19">
                  <c:v>0.645833333333333</c:v>
                </c:pt>
                <c:pt idx="20">
                  <c:v>0.666666666666666</c:v>
                </c:pt>
                <c:pt idx="21">
                  <c:v>0.6875</c:v>
                </c:pt>
                <c:pt idx="22">
                  <c:v>0.708333333333333</c:v>
                </c:pt>
                <c:pt idx="23">
                  <c:v>0.729166666666666</c:v>
                </c:pt>
                <c:pt idx="24">
                  <c:v>0.75</c:v>
                </c:pt>
                <c:pt idx="25">
                  <c:v>0.770833333333333</c:v>
                </c:pt>
                <c:pt idx="26">
                  <c:v>0.791666666666666</c:v>
                </c:pt>
                <c:pt idx="27">
                  <c:v>0.8125</c:v>
                </c:pt>
                <c:pt idx="28">
                  <c:v>0.833333333333333</c:v>
                </c:pt>
                <c:pt idx="29">
                  <c:v>0.854166666666666</c:v>
                </c:pt>
                <c:pt idx="30">
                  <c:v>0.874999999999999</c:v>
                </c:pt>
                <c:pt idx="31">
                  <c:v>0.895833333333333</c:v>
                </c:pt>
                <c:pt idx="32">
                  <c:v>0.916666666666666</c:v>
                </c:pt>
              </c:strCache>
            </c:strRef>
          </c:cat>
          <c:val>
            <c:numRef>
              <c:f>'Data Sheet'!$C$3:$C$35</c:f>
              <c:numCache>
                <c:ptCount val="33"/>
                <c:pt idx="0">
                  <c:v>12</c:v>
                </c:pt>
                <c:pt idx="1">
                  <c:v>12</c:v>
                </c:pt>
                <c:pt idx="2">
                  <c:v>18</c:v>
                </c:pt>
                <c:pt idx="3">
                  <c:v>18</c:v>
                </c:pt>
                <c:pt idx="4">
                  <c:v>20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41</c:v>
                </c:pt>
                <c:pt idx="9">
                  <c:v>41</c:v>
                </c:pt>
                <c:pt idx="10">
                  <c:v>41</c:v>
                </c:pt>
                <c:pt idx="11">
                  <c:v>38</c:v>
                </c:pt>
                <c:pt idx="12">
                  <c:v>38</c:v>
                </c:pt>
                <c:pt idx="13">
                  <c:v>38</c:v>
                </c:pt>
                <c:pt idx="14">
                  <c:v>38</c:v>
                </c:pt>
                <c:pt idx="15">
                  <c:v>38</c:v>
                </c:pt>
                <c:pt idx="16">
                  <c:v>42</c:v>
                </c:pt>
                <c:pt idx="17">
                  <c:v>42</c:v>
                </c:pt>
                <c:pt idx="18">
                  <c:v>42</c:v>
                </c:pt>
                <c:pt idx="19">
                  <c:v>40</c:v>
                </c:pt>
                <c:pt idx="20">
                  <c:v>36</c:v>
                </c:pt>
                <c:pt idx="21">
                  <c:v>34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25</c:v>
                </c:pt>
                <c:pt idx="26">
                  <c:v>22</c:v>
                </c:pt>
                <c:pt idx="27">
                  <c:v>22</c:v>
                </c:pt>
                <c:pt idx="28">
                  <c:v>22</c:v>
                </c:pt>
                <c:pt idx="29">
                  <c:v>20</c:v>
                </c:pt>
                <c:pt idx="30">
                  <c:v>18</c:v>
                </c:pt>
                <c:pt idx="31">
                  <c:v>14</c:v>
                </c:pt>
                <c:pt idx="32">
                  <c:v>10</c:v>
                </c:pt>
              </c:numCache>
            </c:numRef>
          </c:val>
        </c:ser>
        <c:ser>
          <c:idx val="1"/>
          <c:order val="1"/>
          <c:tx>
            <c:strRef>
              <c:f>'Data Sheet'!$S$2</c:f>
              <c:strCache>
                <c:ptCount val="1"/>
                <c:pt idx="0">
                  <c:v>Optimum Number of TSRs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Sheet'!$A$3:$A$35</c:f>
              <c:strCache>
                <c:ptCount val="33"/>
                <c:pt idx="0">
                  <c:v>0.25</c:v>
                </c:pt>
                <c:pt idx="1">
                  <c:v>0.2708333333333333</c:v>
                </c:pt>
                <c:pt idx="2">
                  <c:v>0.291666666666667</c:v>
                </c:pt>
                <c:pt idx="3">
                  <c:v>0.3125</c:v>
                </c:pt>
                <c:pt idx="4">
                  <c:v>0.333333333333333</c:v>
                </c:pt>
                <c:pt idx="5">
                  <c:v>0.354166666666667</c:v>
                </c:pt>
                <c:pt idx="6">
                  <c:v>0.375</c:v>
                </c:pt>
                <c:pt idx="7">
                  <c:v>0.395833333333333</c:v>
                </c:pt>
                <c:pt idx="8">
                  <c:v>0.416666666666667</c:v>
                </c:pt>
                <c:pt idx="9">
                  <c:v>0.4375</c:v>
                </c:pt>
                <c:pt idx="10">
                  <c:v>0.458333333333333</c:v>
                </c:pt>
                <c:pt idx="11">
                  <c:v>0.479166666666666</c:v>
                </c:pt>
                <c:pt idx="12">
                  <c:v>0.5</c:v>
                </c:pt>
                <c:pt idx="13">
                  <c:v>0.520833333333333</c:v>
                </c:pt>
                <c:pt idx="14">
                  <c:v>0.541666666666666</c:v>
                </c:pt>
                <c:pt idx="15">
                  <c:v>0.5625</c:v>
                </c:pt>
                <c:pt idx="16">
                  <c:v>0.583333333333333</c:v>
                </c:pt>
                <c:pt idx="17">
                  <c:v>0.604166666666666</c:v>
                </c:pt>
                <c:pt idx="18">
                  <c:v>0.625</c:v>
                </c:pt>
                <c:pt idx="19">
                  <c:v>0.645833333333333</c:v>
                </c:pt>
                <c:pt idx="20">
                  <c:v>0.666666666666666</c:v>
                </c:pt>
                <c:pt idx="21">
                  <c:v>0.6875</c:v>
                </c:pt>
                <c:pt idx="22">
                  <c:v>0.708333333333333</c:v>
                </c:pt>
                <c:pt idx="23">
                  <c:v>0.729166666666666</c:v>
                </c:pt>
                <c:pt idx="24">
                  <c:v>0.75</c:v>
                </c:pt>
                <c:pt idx="25">
                  <c:v>0.770833333333333</c:v>
                </c:pt>
                <c:pt idx="26">
                  <c:v>0.791666666666666</c:v>
                </c:pt>
                <c:pt idx="27">
                  <c:v>0.8125</c:v>
                </c:pt>
                <c:pt idx="28">
                  <c:v>0.833333333333333</c:v>
                </c:pt>
                <c:pt idx="29">
                  <c:v>0.854166666666666</c:v>
                </c:pt>
                <c:pt idx="30">
                  <c:v>0.874999999999999</c:v>
                </c:pt>
                <c:pt idx="31">
                  <c:v>0.895833333333333</c:v>
                </c:pt>
                <c:pt idx="32">
                  <c:v>0.916666666666666</c:v>
                </c:pt>
              </c:strCache>
            </c:strRef>
          </c:cat>
          <c:val>
            <c:numRef>
              <c:f>'Data Sheet'!$S$3:$S$35</c:f>
              <c:numCache>
                <c:ptCount val="33"/>
                <c:pt idx="0">
                  <c:v>17</c:v>
                </c:pt>
                <c:pt idx="1">
                  <c:v>20</c:v>
                </c:pt>
                <c:pt idx="2">
                  <c:v>19</c:v>
                </c:pt>
                <c:pt idx="3">
                  <c:v>32</c:v>
                </c:pt>
                <c:pt idx="4">
                  <c:v>29</c:v>
                </c:pt>
                <c:pt idx="5">
                  <c:v>36</c:v>
                </c:pt>
                <c:pt idx="6">
                  <c:v>39</c:v>
                </c:pt>
                <c:pt idx="7">
                  <c:v>37</c:v>
                </c:pt>
                <c:pt idx="8">
                  <c:v>31</c:v>
                </c:pt>
                <c:pt idx="9">
                  <c:v>40</c:v>
                </c:pt>
                <c:pt idx="10">
                  <c:v>40</c:v>
                </c:pt>
                <c:pt idx="11">
                  <c:v>46</c:v>
                </c:pt>
                <c:pt idx="12">
                  <c:v>49</c:v>
                </c:pt>
                <c:pt idx="13">
                  <c:v>48</c:v>
                </c:pt>
                <c:pt idx="14">
                  <c:v>50</c:v>
                </c:pt>
                <c:pt idx="15">
                  <c:v>48</c:v>
                </c:pt>
                <c:pt idx="16">
                  <c:v>46</c:v>
                </c:pt>
                <c:pt idx="17">
                  <c:v>43</c:v>
                </c:pt>
                <c:pt idx="18">
                  <c:v>50</c:v>
                </c:pt>
                <c:pt idx="19">
                  <c:v>54</c:v>
                </c:pt>
                <c:pt idx="20">
                  <c:v>58</c:v>
                </c:pt>
                <c:pt idx="21">
                  <c:v>58</c:v>
                </c:pt>
                <c:pt idx="22">
                  <c:v>56</c:v>
                </c:pt>
                <c:pt idx="23">
                  <c:v>50</c:v>
                </c:pt>
                <c:pt idx="24">
                  <c:v>50</c:v>
                </c:pt>
                <c:pt idx="25">
                  <c:v>47</c:v>
                </c:pt>
                <c:pt idx="26">
                  <c:v>45</c:v>
                </c:pt>
                <c:pt idx="27">
                  <c:v>38</c:v>
                </c:pt>
                <c:pt idx="28">
                  <c:v>36</c:v>
                </c:pt>
                <c:pt idx="29">
                  <c:v>26</c:v>
                </c:pt>
                <c:pt idx="30">
                  <c:v>19</c:v>
                </c:pt>
                <c:pt idx="31">
                  <c:v>14</c:v>
                </c:pt>
                <c:pt idx="32">
                  <c:v>10</c:v>
                </c:pt>
              </c:numCache>
            </c:numRef>
          </c:val>
        </c:ser>
        <c:axId val="41251326"/>
        <c:axId val="35717615"/>
      </c:barChart>
      <c:catAx>
        <c:axId val="41251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717615"/>
        <c:crosses val="autoZero"/>
        <c:auto val="1"/>
        <c:lblOffset val="100"/>
        <c:noMultiLvlLbl val="0"/>
      </c:catAx>
      <c:valAx>
        <c:axId val="357176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2513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Service Level and Lost Calls with planned Agents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'Data Sheet'!$K$2</c:f>
              <c:strCache>
                <c:ptCount val="1"/>
                <c:pt idx="0">
                  <c:v>Service Level (Plan)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Sheet'!$A$3:$A$35</c:f>
              <c:strCache>
                <c:ptCount val="33"/>
                <c:pt idx="0">
                  <c:v>0.25</c:v>
                </c:pt>
                <c:pt idx="1">
                  <c:v>0.2708333333333333</c:v>
                </c:pt>
                <c:pt idx="2">
                  <c:v>0.291666666666667</c:v>
                </c:pt>
                <c:pt idx="3">
                  <c:v>0.3125</c:v>
                </c:pt>
                <c:pt idx="4">
                  <c:v>0.333333333333333</c:v>
                </c:pt>
                <c:pt idx="5">
                  <c:v>0.354166666666667</c:v>
                </c:pt>
                <c:pt idx="6">
                  <c:v>0.375</c:v>
                </c:pt>
                <c:pt idx="7">
                  <c:v>0.395833333333333</c:v>
                </c:pt>
                <c:pt idx="8">
                  <c:v>0.416666666666667</c:v>
                </c:pt>
                <c:pt idx="9">
                  <c:v>0.4375</c:v>
                </c:pt>
                <c:pt idx="10">
                  <c:v>0.458333333333333</c:v>
                </c:pt>
                <c:pt idx="11">
                  <c:v>0.479166666666666</c:v>
                </c:pt>
                <c:pt idx="12">
                  <c:v>0.5</c:v>
                </c:pt>
                <c:pt idx="13">
                  <c:v>0.520833333333333</c:v>
                </c:pt>
                <c:pt idx="14">
                  <c:v>0.541666666666666</c:v>
                </c:pt>
                <c:pt idx="15">
                  <c:v>0.5625</c:v>
                </c:pt>
                <c:pt idx="16">
                  <c:v>0.583333333333333</c:v>
                </c:pt>
                <c:pt idx="17">
                  <c:v>0.604166666666666</c:v>
                </c:pt>
                <c:pt idx="18">
                  <c:v>0.625</c:v>
                </c:pt>
                <c:pt idx="19">
                  <c:v>0.645833333333333</c:v>
                </c:pt>
                <c:pt idx="20">
                  <c:v>0.666666666666666</c:v>
                </c:pt>
                <c:pt idx="21">
                  <c:v>0.6875</c:v>
                </c:pt>
                <c:pt idx="22">
                  <c:v>0.708333333333333</c:v>
                </c:pt>
                <c:pt idx="23">
                  <c:v>0.729166666666666</c:v>
                </c:pt>
                <c:pt idx="24">
                  <c:v>0.75</c:v>
                </c:pt>
                <c:pt idx="25">
                  <c:v>0.770833333333333</c:v>
                </c:pt>
                <c:pt idx="26">
                  <c:v>0.791666666666666</c:v>
                </c:pt>
                <c:pt idx="27">
                  <c:v>0.8125</c:v>
                </c:pt>
                <c:pt idx="28">
                  <c:v>0.833333333333333</c:v>
                </c:pt>
                <c:pt idx="29">
                  <c:v>0.854166666666666</c:v>
                </c:pt>
                <c:pt idx="30">
                  <c:v>0.874999999999999</c:v>
                </c:pt>
                <c:pt idx="31">
                  <c:v>0.895833333333333</c:v>
                </c:pt>
                <c:pt idx="32">
                  <c:v>0.916666666666666</c:v>
                </c:pt>
              </c:strCache>
            </c:strRef>
          </c:cat>
          <c:val>
            <c:numRef>
              <c:f>'Data Sheet'!$K$3:$K$35</c:f>
              <c:numCache>
                <c:ptCount val="33"/>
                <c:pt idx="0">
                  <c:v>0.40546747679609785</c:v>
                </c:pt>
                <c:pt idx="1">
                  <c:v>0.19872957745387798</c:v>
                </c:pt>
                <c:pt idx="2">
                  <c:v>0.7905419788409334</c:v>
                </c:pt>
                <c:pt idx="3">
                  <c:v>0.14458916824817947</c:v>
                </c:pt>
                <c:pt idx="4">
                  <c:v>0.31052537282777815</c:v>
                </c:pt>
                <c:pt idx="5">
                  <c:v>0.13791156089034484</c:v>
                </c:pt>
                <c:pt idx="6">
                  <c:v>0.22183244898335952</c:v>
                </c:pt>
                <c:pt idx="7">
                  <c:v>0.5695225368239116</c:v>
                </c:pt>
                <c:pt idx="8">
                  <c:v>0.9992433573948787</c:v>
                </c:pt>
                <c:pt idx="9">
                  <c:v>0.949593937990031</c:v>
                </c:pt>
                <c:pt idx="10">
                  <c:v>0.9429688164102887</c:v>
                </c:pt>
                <c:pt idx="11">
                  <c:v>0.6024708879551481</c:v>
                </c:pt>
                <c:pt idx="12">
                  <c:v>0.4581146289839916</c:v>
                </c:pt>
                <c:pt idx="13">
                  <c:v>0.5133332759094269</c:v>
                </c:pt>
                <c:pt idx="14">
                  <c:v>0.41707322077319087</c:v>
                </c:pt>
                <c:pt idx="15">
                  <c:v>0.5250859785071517</c:v>
                </c:pt>
                <c:pt idx="16">
                  <c:v>0.8014447790553156</c:v>
                </c:pt>
                <c:pt idx="17">
                  <c:v>0.9153162381420167</c:v>
                </c:pt>
                <c:pt idx="18">
                  <c:v>0.6454442863916968</c:v>
                </c:pt>
                <c:pt idx="19">
                  <c:v>0.374264093463445</c:v>
                </c:pt>
                <c:pt idx="20">
                  <c:v>0.16997119836894792</c:v>
                </c:pt>
                <c:pt idx="21">
                  <c:v>0.1434419685262064</c:v>
                </c:pt>
                <c:pt idx="22">
                  <c:v>0.10443396573303032</c:v>
                </c:pt>
                <c:pt idx="23">
                  <c:v>0.1574784855546153</c:v>
                </c:pt>
                <c:pt idx="24">
                  <c:v>0.16210513701630858</c:v>
                </c:pt>
                <c:pt idx="25">
                  <c:v>0.11137660967250917</c:v>
                </c:pt>
                <c:pt idx="26">
                  <c:v>0.0884954413614959</c:v>
                </c:pt>
                <c:pt idx="27">
                  <c:v>0.147511676264947</c:v>
                </c:pt>
                <c:pt idx="28">
                  <c:v>0.1949166891730546</c:v>
                </c:pt>
                <c:pt idx="29">
                  <c:v>0.47984545238865695</c:v>
                </c:pt>
                <c:pt idx="30">
                  <c:v>0.7905419788409334</c:v>
                </c:pt>
                <c:pt idx="31">
                  <c:v>0.834795355838769</c:v>
                </c:pt>
                <c:pt idx="32">
                  <c:v>0.7776032148424544</c:v>
                </c:pt>
              </c:numCache>
            </c:numRef>
          </c:val>
        </c:ser>
        <c:ser>
          <c:idx val="2"/>
          <c:order val="1"/>
          <c:tx>
            <c:strRef>
              <c:f>'Data Sheet'!$L$2</c:f>
              <c:strCache>
                <c:ptCount val="1"/>
                <c:pt idx="0">
                  <c:v>Lost Calls total (Plan)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Sheet'!$A$3:$A$35</c:f>
              <c:strCache>
                <c:ptCount val="33"/>
                <c:pt idx="0">
                  <c:v>0.25</c:v>
                </c:pt>
                <c:pt idx="1">
                  <c:v>0.2708333333333333</c:v>
                </c:pt>
                <c:pt idx="2">
                  <c:v>0.291666666666667</c:v>
                </c:pt>
                <c:pt idx="3">
                  <c:v>0.3125</c:v>
                </c:pt>
                <c:pt idx="4">
                  <c:v>0.333333333333333</c:v>
                </c:pt>
                <c:pt idx="5">
                  <c:v>0.354166666666667</c:v>
                </c:pt>
                <c:pt idx="6">
                  <c:v>0.375</c:v>
                </c:pt>
                <c:pt idx="7">
                  <c:v>0.395833333333333</c:v>
                </c:pt>
                <c:pt idx="8">
                  <c:v>0.416666666666667</c:v>
                </c:pt>
                <c:pt idx="9">
                  <c:v>0.4375</c:v>
                </c:pt>
                <c:pt idx="10">
                  <c:v>0.458333333333333</c:v>
                </c:pt>
                <c:pt idx="11">
                  <c:v>0.479166666666666</c:v>
                </c:pt>
                <c:pt idx="12">
                  <c:v>0.5</c:v>
                </c:pt>
                <c:pt idx="13">
                  <c:v>0.520833333333333</c:v>
                </c:pt>
                <c:pt idx="14">
                  <c:v>0.541666666666666</c:v>
                </c:pt>
                <c:pt idx="15">
                  <c:v>0.5625</c:v>
                </c:pt>
                <c:pt idx="16">
                  <c:v>0.583333333333333</c:v>
                </c:pt>
                <c:pt idx="17">
                  <c:v>0.604166666666666</c:v>
                </c:pt>
                <c:pt idx="18">
                  <c:v>0.625</c:v>
                </c:pt>
                <c:pt idx="19">
                  <c:v>0.645833333333333</c:v>
                </c:pt>
                <c:pt idx="20">
                  <c:v>0.666666666666666</c:v>
                </c:pt>
                <c:pt idx="21">
                  <c:v>0.6875</c:v>
                </c:pt>
                <c:pt idx="22">
                  <c:v>0.708333333333333</c:v>
                </c:pt>
                <c:pt idx="23">
                  <c:v>0.729166666666666</c:v>
                </c:pt>
                <c:pt idx="24">
                  <c:v>0.75</c:v>
                </c:pt>
                <c:pt idx="25">
                  <c:v>0.770833333333333</c:v>
                </c:pt>
                <c:pt idx="26">
                  <c:v>0.791666666666666</c:v>
                </c:pt>
                <c:pt idx="27">
                  <c:v>0.8125</c:v>
                </c:pt>
                <c:pt idx="28">
                  <c:v>0.833333333333333</c:v>
                </c:pt>
                <c:pt idx="29">
                  <c:v>0.854166666666666</c:v>
                </c:pt>
                <c:pt idx="30">
                  <c:v>0.874999999999999</c:v>
                </c:pt>
                <c:pt idx="31">
                  <c:v>0.895833333333333</c:v>
                </c:pt>
                <c:pt idx="32">
                  <c:v>0.916666666666666</c:v>
                </c:pt>
              </c:strCache>
            </c:strRef>
          </c:cat>
          <c:val>
            <c:numRef>
              <c:f>'Data Sheet'!$L$3:$L$35</c:f>
              <c:numCache>
                <c:ptCount val="33"/>
                <c:pt idx="0">
                  <c:v>0.16331768035888672</c:v>
                </c:pt>
                <c:pt idx="1">
                  <c:v>0.29172229766845703</c:v>
                </c:pt>
                <c:pt idx="2">
                  <c:v>0.04804515838623047</c:v>
                </c:pt>
                <c:pt idx="3">
                  <c:v>0.3362455368041992</c:v>
                </c:pt>
                <c:pt idx="4">
                  <c:v>0.19789981842041016</c:v>
                </c:pt>
                <c:pt idx="5">
                  <c:v>0.3410177230834961</c:v>
                </c:pt>
                <c:pt idx="6">
                  <c:v>0.24846172332763672</c:v>
                </c:pt>
                <c:pt idx="7">
                  <c:v>0.10061168670654297</c:v>
                </c:pt>
                <c:pt idx="8">
                  <c:v>0.00042247772216796875</c:v>
                </c:pt>
                <c:pt idx="9">
                  <c:v>0.015275001525878906</c:v>
                </c:pt>
                <c:pt idx="10">
                  <c:v>0.016936302185058594</c:v>
                </c:pt>
                <c:pt idx="11">
                  <c:v>0.09204578399658203</c:v>
                </c:pt>
                <c:pt idx="12">
                  <c:v>0.13071537017822266</c:v>
                </c:pt>
                <c:pt idx="13">
                  <c:v>0.11478519439697266</c:v>
                </c:pt>
                <c:pt idx="14">
                  <c:v>0.1437234878540039</c:v>
                </c:pt>
                <c:pt idx="15">
                  <c:v>0.11169719696044922</c:v>
                </c:pt>
                <c:pt idx="16">
                  <c:v>0.048605918884277344</c:v>
                </c:pt>
                <c:pt idx="17">
                  <c:v>0.023665428161621094</c:v>
                </c:pt>
                <c:pt idx="18">
                  <c:v>0.08222103118896484</c:v>
                </c:pt>
                <c:pt idx="19">
                  <c:v>0.15840816497802734</c:v>
                </c:pt>
                <c:pt idx="20">
                  <c:v>0.2832345962524414</c:v>
                </c:pt>
                <c:pt idx="21">
                  <c:v>0.3153352737426758</c:v>
                </c:pt>
                <c:pt idx="22">
                  <c:v>0.37835216522216797</c:v>
                </c:pt>
                <c:pt idx="23">
                  <c:v>0.30222225189208984</c:v>
                </c:pt>
                <c:pt idx="24">
                  <c:v>0.2970418930053711</c:v>
                </c:pt>
                <c:pt idx="25">
                  <c:v>0.3732595443725586</c:v>
                </c:pt>
                <c:pt idx="26">
                  <c:v>0.42284679412841797</c:v>
                </c:pt>
                <c:pt idx="27">
                  <c:v>0.3258028030395508</c:v>
                </c:pt>
                <c:pt idx="28">
                  <c:v>0.2749662399291992</c:v>
                </c:pt>
                <c:pt idx="29">
                  <c:v>0.12876605987548828</c:v>
                </c:pt>
                <c:pt idx="30">
                  <c:v>0.04804515838623047</c:v>
                </c:pt>
                <c:pt idx="31">
                  <c:v>0.03774547576904297</c:v>
                </c:pt>
                <c:pt idx="32">
                  <c:v>0.05097484588623047</c:v>
                </c:pt>
              </c:numCache>
            </c:numRef>
          </c:val>
        </c:ser>
        <c:axId val="53023080"/>
        <c:axId val="7445673"/>
      </c:barChart>
      <c:catAx>
        <c:axId val="53023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445673"/>
        <c:crosses val="autoZero"/>
        <c:auto val="1"/>
        <c:lblOffset val="100"/>
        <c:noMultiLvlLbl val="0"/>
      </c:catAx>
      <c:valAx>
        <c:axId val="7445673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0230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Occupation: Plan vs. Optimum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05"/>
          <c:w val="0.8445"/>
          <c:h val="0.877"/>
        </c:manualLayout>
      </c:layout>
      <c:lineChart>
        <c:grouping val="standard"/>
        <c:varyColors val="0"/>
        <c:ser>
          <c:idx val="1"/>
          <c:order val="0"/>
          <c:tx>
            <c:strRef>
              <c:f>'Data Sheet'!$J$2</c:f>
              <c:strCache>
                <c:ptCount val="1"/>
                <c:pt idx="0">
                  <c:v>Occupation (Plan)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'Data Sheet'!$A$3:$A$35</c:f>
              <c:strCache>
                <c:ptCount val="33"/>
                <c:pt idx="0">
                  <c:v>0.25</c:v>
                </c:pt>
                <c:pt idx="1">
                  <c:v>0.2708333333333333</c:v>
                </c:pt>
                <c:pt idx="2">
                  <c:v>0.291666666666667</c:v>
                </c:pt>
                <c:pt idx="3">
                  <c:v>0.3125</c:v>
                </c:pt>
                <c:pt idx="4">
                  <c:v>0.333333333333333</c:v>
                </c:pt>
                <c:pt idx="5">
                  <c:v>0.354166666666667</c:v>
                </c:pt>
                <c:pt idx="6">
                  <c:v>0.375</c:v>
                </c:pt>
                <c:pt idx="7">
                  <c:v>0.395833333333333</c:v>
                </c:pt>
                <c:pt idx="8">
                  <c:v>0.416666666666667</c:v>
                </c:pt>
                <c:pt idx="9">
                  <c:v>0.4375</c:v>
                </c:pt>
                <c:pt idx="10">
                  <c:v>0.458333333333333</c:v>
                </c:pt>
                <c:pt idx="11">
                  <c:v>0.479166666666666</c:v>
                </c:pt>
                <c:pt idx="12">
                  <c:v>0.5</c:v>
                </c:pt>
                <c:pt idx="13">
                  <c:v>0.520833333333333</c:v>
                </c:pt>
                <c:pt idx="14">
                  <c:v>0.541666666666666</c:v>
                </c:pt>
                <c:pt idx="15">
                  <c:v>0.5625</c:v>
                </c:pt>
                <c:pt idx="16">
                  <c:v>0.583333333333333</c:v>
                </c:pt>
                <c:pt idx="17">
                  <c:v>0.604166666666666</c:v>
                </c:pt>
                <c:pt idx="18">
                  <c:v>0.625</c:v>
                </c:pt>
                <c:pt idx="19">
                  <c:v>0.645833333333333</c:v>
                </c:pt>
                <c:pt idx="20">
                  <c:v>0.666666666666666</c:v>
                </c:pt>
                <c:pt idx="21">
                  <c:v>0.6875</c:v>
                </c:pt>
                <c:pt idx="22">
                  <c:v>0.708333333333333</c:v>
                </c:pt>
                <c:pt idx="23">
                  <c:v>0.729166666666666</c:v>
                </c:pt>
                <c:pt idx="24">
                  <c:v>0.75</c:v>
                </c:pt>
                <c:pt idx="25">
                  <c:v>0.770833333333333</c:v>
                </c:pt>
                <c:pt idx="26">
                  <c:v>0.791666666666666</c:v>
                </c:pt>
                <c:pt idx="27">
                  <c:v>0.8125</c:v>
                </c:pt>
                <c:pt idx="28">
                  <c:v>0.833333333333333</c:v>
                </c:pt>
                <c:pt idx="29">
                  <c:v>0.854166666666666</c:v>
                </c:pt>
                <c:pt idx="30">
                  <c:v>0.874999999999999</c:v>
                </c:pt>
                <c:pt idx="31">
                  <c:v>0.895833333333333</c:v>
                </c:pt>
                <c:pt idx="32">
                  <c:v>0.916666666666666</c:v>
                </c:pt>
              </c:strCache>
            </c:strRef>
          </c:cat>
          <c:val>
            <c:numRef>
              <c:f>'Data Sheet'!$J$3:$J$35</c:f>
              <c:numCache>
                <c:ptCount val="33"/>
                <c:pt idx="0">
                  <c:v>0.9109378755092621</c:v>
                </c:pt>
                <c:pt idx="1">
                  <c:v>0.9622739561398825</c:v>
                </c:pt>
                <c:pt idx="2">
                  <c:v>0.8090734714048881</c:v>
                </c:pt>
                <c:pt idx="3">
                  <c:v>0.9800211731592814</c:v>
                </c:pt>
                <c:pt idx="4">
                  <c:v>0.9538976409435274</c:v>
                </c:pt>
                <c:pt idx="5">
                  <c:v>0.9823778293132783</c:v>
                </c:pt>
                <c:pt idx="6">
                  <c:v>0.9734925810496012</c:v>
                </c:pt>
                <c:pt idx="7">
                  <c:v>0.9206238706906636</c:v>
                </c:pt>
                <c:pt idx="8">
                  <c:v>0.6261581145650973</c:v>
                </c:pt>
                <c:pt idx="9">
                  <c:v>0.7992284276233456</c:v>
                </c:pt>
                <c:pt idx="10">
                  <c:v>0.8059124225135741</c:v>
                </c:pt>
                <c:pt idx="11">
                  <c:v>0.925834542450152</c:v>
                </c:pt>
                <c:pt idx="12">
                  <c:v>0.9502653558630691</c:v>
                </c:pt>
                <c:pt idx="13">
                  <c:v>0.9416666620656065</c:v>
                </c:pt>
                <c:pt idx="14">
                  <c:v>0.9561754385630289</c:v>
                </c:pt>
                <c:pt idx="15">
                  <c:v>0.9397308600576301</c:v>
                </c:pt>
                <c:pt idx="16">
                  <c:v>0.8827955475686087</c:v>
                </c:pt>
                <c:pt idx="17">
                  <c:v>0.8306592547704303</c:v>
                </c:pt>
                <c:pt idx="18">
                  <c:v>0.9223678636550904</c:v>
                </c:pt>
                <c:pt idx="19">
                  <c:v>0.9632719878355662</c:v>
                </c:pt>
                <c:pt idx="20">
                  <c:v>0.9849219420662634</c:v>
                </c:pt>
                <c:pt idx="21">
                  <c:v>0.987158999676798</c:v>
                </c:pt>
                <c:pt idx="22">
                  <c:v>0.9903540727827285</c:v>
                </c:pt>
                <c:pt idx="23">
                  <c:v>0.984370575428009</c:v>
                </c:pt>
                <c:pt idx="24">
                  <c:v>0.9838289239671495</c:v>
                </c:pt>
                <c:pt idx="25">
                  <c:v>0.9882025677363079</c:v>
                </c:pt>
                <c:pt idx="26">
                  <c:v>0.9901675378915035</c:v>
                </c:pt>
                <c:pt idx="27">
                  <c:v>0.982131659117612</c:v>
                </c:pt>
                <c:pt idx="28">
                  <c:v>0.9752253340952323</c:v>
                </c:pt>
                <c:pt idx="29">
                  <c:v>0.919369615316391</c:v>
                </c:pt>
                <c:pt idx="30">
                  <c:v>0.8090734714048881</c:v>
                </c:pt>
                <c:pt idx="31">
                  <c:v>0.7521622864405314</c:v>
                </c:pt>
                <c:pt idx="32">
                  <c:v>0.7418213287989298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'Data Sheet'!$T$2</c:f>
              <c:strCache>
                <c:ptCount val="1"/>
                <c:pt idx="0">
                  <c:v>Occupation (Optimum)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'Data Sheet'!$A$3:$A$35</c:f>
              <c:strCache>
                <c:ptCount val="33"/>
                <c:pt idx="0">
                  <c:v>0.25</c:v>
                </c:pt>
                <c:pt idx="1">
                  <c:v>0.2708333333333333</c:v>
                </c:pt>
                <c:pt idx="2">
                  <c:v>0.291666666666667</c:v>
                </c:pt>
                <c:pt idx="3">
                  <c:v>0.3125</c:v>
                </c:pt>
                <c:pt idx="4">
                  <c:v>0.333333333333333</c:v>
                </c:pt>
                <c:pt idx="5">
                  <c:v>0.354166666666667</c:v>
                </c:pt>
                <c:pt idx="6">
                  <c:v>0.375</c:v>
                </c:pt>
                <c:pt idx="7">
                  <c:v>0.395833333333333</c:v>
                </c:pt>
                <c:pt idx="8">
                  <c:v>0.416666666666667</c:v>
                </c:pt>
                <c:pt idx="9">
                  <c:v>0.4375</c:v>
                </c:pt>
                <c:pt idx="10">
                  <c:v>0.458333333333333</c:v>
                </c:pt>
                <c:pt idx="11">
                  <c:v>0.479166666666666</c:v>
                </c:pt>
                <c:pt idx="12">
                  <c:v>0.5</c:v>
                </c:pt>
                <c:pt idx="13">
                  <c:v>0.520833333333333</c:v>
                </c:pt>
                <c:pt idx="14">
                  <c:v>0.541666666666666</c:v>
                </c:pt>
                <c:pt idx="15">
                  <c:v>0.5625</c:v>
                </c:pt>
                <c:pt idx="16">
                  <c:v>0.583333333333333</c:v>
                </c:pt>
                <c:pt idx="17">
                  <c:v>0.604166666666666</c:v>
                </c:pt>
                <c:pt idx="18">
                  <c:v>0.625</c:v>
                </c:pt>
                <c:pt idx="19">
                  <c:v>0.645833333333333</c:v>
                </c:pt>
                <c:pt idx="20">
                  <c:v>0.666666666666666</c:v>
                </c:pt>
                <c:pt idx="21">
                  <c:v>0.6875</c:v>
                </c:pt>
                <c:pt idx="22">
                  <c:v>0.708333333333333</c:v>
                </c:pt>
                <c:pt idx="23">
                  <c:v>0.729166666666666</c:v>
                </c:pt>
                <c:pt idx="24">
                  <c:v>0.75</c:v>
                </c:pt>
                <c:pt idx="25">
                  <c:v>0.770833333333333</c:v>
                </c:pt>
                <c:pt idx="26">
                  <c:v>0.791666666666666</c:v>
                </c:pt>
                <c:pt idx="27">
                  <c:v>0.8125</c:v>
                </c:pt>
                <c:pt idx="28">
                  <c:v>0.833333333333333</c:v>
                </c:pt>
                <c:pt idx="29">
                  <c:v>0.854166666666666</c:v>
                </c:pt>
                <c:pt idx="30">
                  <c:v>0.874999999999999</c:v>
                </c:pt>
                <c:pt idx="31">
                  <c:v>0.895833333333333</c:v>
                </c:pt>
                <c:pt idx="32">
                  <c:v>0.916666666666666</c:v>
                </c:pt>
              </c:strCache>
            </c:strRef>
          </c:cat>
          <c:val>
            <c:numRef>
              <c:f>'Data Sheet'!$T$3:$T$35</c:f>
              <c:numCache>
                <c:ptCount val="33"/>
                <c:pt idx="0">
                  <c:v>0.7468868174272425</c:v>
                </c:pt>
                <c:pt idx="1">
                  <c:v>0.7870378753344218</c:v>
                </c:pt>
                <c:pt idx="2">
                  <c:v>0.7781930741929172</c:v>
                </c:pt>
                <c:pt idx="3">
                  <c:v>0.8096385303139687</c:v>
                </c:pt>
                <c:pt idx="4">
                  <c:v>0.7995643867295364</c:v>
                </c:pt>
                <c:pt idx="5">
                  <c:v>0.8102219135231442</c:v>
                </c:pt>
                <c:pt idx="6">
                  <c:v>0.8134440442435762</c:v>
                </c:pt>
                <c:pt idx="7">
                  <c:v>0.812132598043562</c:v>
                </c:pt>
                <c:pt idx="8">
                  <c:v>0.8074088501673873</c:v>
                </c:pt>
                <c:pt idx="9">
                  <c:v>0.8151581525007883</c:v>
                </c:pt>
                <c:pt idx="10">
                  <c:v>0.8216751660903295</c:v>
                </c:pt>
                <c:pt idx="11">
                  <c:v>0.8259116616110872</c:v>
                </c:pt>
                <c:pt idx="12">
                  <c:v>0.8312564044096031</c:v>
                </c:pt>
                <c:pt idx="13">
                  <c:v>0.8265180616246329</c:v>
                </c:pt>
                <c:pt idx="14">
                  <c:v>0.8323266671498615</c:v>
                </c:pt>
                <c:pt idx="15">
                  <c:v>0.8228446125984193</c:v>
                </c:pt>
                <c:pt idx="16">
                  <c:v>0.8296749335786571</c:v>
                </c:pt>
                <c:pt idx="17">
                  <c:v>0.8157590526018955</c:v>
                </c:pt>
                <c:pt idx="18">
                  <c:v>0.8288428728103638</c:v>
                </c:pt>
                <c:pt idx="19">
                  <c:v>0.8330274449454413</c:v>
                </c:pt>
                <c:pt idx="20">
                  <c:v>0.8381953758754949</c:v>
                </c:pt>
                <c:pt idx="21">
                  <c:v>0.8321149824131495</c:v>
                </c:pt>
                <c:pt idx="22">
                  <c:v>0.8380343774386815</c:v>
                </c:pt>
                <c:pt idx="23">
                  <c:v>0.8305899924278259</c:v>
                </c:pt>
                <c:pt idx="24">
                  <c:v>0.8253095461527507</c:v>
                </c:pt>
                <c:pt idx="25">
                  <c:v>0.8234182903952634</c:v>
                </c:pt>
                <c:pt idx="26">
                  <c:v>0.8226846390476933</c:v>
                </c:pt>
                <c:pt idx="27">
                  <c:v>0.8230242000964649</c:v>
                </c:pt>
                <c:pt idx="28">
                  <c:v>0.8053334061746243</c:v>
                </c:pt>
                <c:pt idx="29">
                  <c:v>0.7906381366803097</c:v>
                </c:pt>
                <c:pt idx="30">
                  <c:v>0.7781930741929172</c:v>
                </c:pt>
                <c:pt idx="31">
                  <c:v>0.7521622864405314</c:v>
                </c:pt>
                <c:pt idx="32">
                  <c:v>0.7418213287989298</c:v>
                </c:pt>
              </c:numCache>
            </c:numRef>
          </c:val>
          <c:smooth val="0"/>
        </c:ser>
        <c:marker val="1"/>
        <c:axId val="67011058"/>
        <c:axId val="66228611"/>
      </c:lineChart>
      <c:catAx>
        <c:axId val="67011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228611"/>
        <c:crosses val="autoZero"/>
        <c:auto val="1"/>
        <c:lblOffset val="100"/>
        <c:noMultiLvlLbl val="0"/>
      </c:catAx>
      <c:valAx>
        <c:axId val="66228611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0110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3"/>
          <c:y val="0.613"/>
          <c:w val="0.1225"/>
          <c:h val="0.159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Service Level: Plan vs. Optimum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05"/>
          <c:w val="0.8475"/>
          <c:h val="0.877"/>
        </c:manualLayout>
      </c:layout>
      <c:lineChart>
        <c:grouping val="standard"/>
        <c:varyColors val="0"/>
        <c:ser>
          <c:idx val="1"/>
          <c:order val="0"/>
          <c:tx>
            <c:strRef>
              <c:f>'Data Sheet'!$K$2</c:f>
              <c:strCache>
                <c:ptCount val="1"/>
                <c:pt idx="0">
                  <c:v>Service Level (Plan)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'Data Sheet'!$A$3:$A$35</c:f>
              <c:strCache>
                <c:ptCount val="33"/>
                <c:pt idx="0">
                  <c:v>0.25</c:v>
                </c:pt>
                <c:pt idx="1">
                  <c:v>0.2708333333333333</c:v>
                </c:pt>
                <c:pt idx="2">
                  <c:v>0.291666666666667</c:v>
                </c:pt>
                <c:pt idx="3">
                  <c:v>0.3125</c:v>
                </c:pt>
                <c:pt idx="4">
                  <c:v>0.333333333333333</c:v>
                </c:pt>
                <c:pt idx="5">
                  <c:v>0.354166666666667</c:v>
                </c:pt>
                <c:pt idx="6">
                  <c:v>0.375</c:v>
                </c:pt>
                <c:pt idx="7">
                  <c:v>0.395833333333333</c:v>
                </c:pt>
                <c:pt idx="8">
                  <c:v>0.416666666666667</c:v>
                </c:pt>
                <c:pt idx="9">
                  <c:v>0.4375</c:v>
                </c:pt>
                <c:pt idx="10">
                  <c:v>0.458333333333333</c:v>
                </c:pt>
                <c:pt idx="11">
                  <c:v>0.479166666666666</c:v>
                </c:pt>
                <c:pt idx="12">
                  <c:v>0.5</c:v>
                </c:pt>
                <c:pt idx="13">
                  <c:v>0.520833333333333</c:v>
                </c:pt>
                <c:pt idx="14">
                  <c:v>0.541666666666666</c:v>
                </c:pt>
                <c:pt idx="15">
                  <c:v>0.5625</c:v>
                </c:pt>
                <c:pt idx="16">
                  <c:v>0.583333333333333</c:v>
                </c:pt>
                <c:pt idx="17">
                  <c:v>0.604166666666666</c:v>
                </c:pt>
                <c:pt idx="18">
                  <c:v>0.625</c:v>
                </c:pt>
                <c:pt idx="19">
                  <c:v>0.645833333333333</c:v>
                </c:pt>
                <c:pt idx="20">
                  <c:v>0.666666666666666</c:v>
                </c:pt>
                <c:pt idx="21">
                  <c:v>0.6875</c:v>
                </c:pt>
                <c:pt idx="22">
                  <c:v>0.708333333333333</c:v>
                </c:pt>
                <c:pt idx="23">
                  <c:v>0.729166666666666</c:v>
                </c:pt>
                <c:pt idx="24">
                  <c:v>0.75</c:v>
                </c:pt>
                <c:pt idx="25">
                  <c:v>0.770833333333333</c:v>
                </c:pt>
                <c:pt idx="26">
                  <c:v>0.791666666666666</c:v>
                </c:pt>
                <c:pt idx="27">
                  <c:v>0.8125</c:v>
                </c:pt>
                <c:pt idx="28">
                  <c:v>0.833333333333333</c:v>
                </c:pt>
                <c:pt idx="29">
                  <c:v>0.854166666666666</c:v>
                </c:pt>
                <c:pt idx="30">
                  <c:v>0.874999999999999</c:v>
                </c:pt>
                <c:pt idx="31">
                  <c:v>0.895833333333333</c:v>
                </c:pt>
                <c:pt idx="32">
                  <c:v>0.916666666666666</c:v>
                </c:pt>
              </c:strCache>
            </c:strRef>
          </c:cat>
          <c:val>
            <c:numRef>
              <c:f>'Data Sheet'!$K$3:$K$35</c:f>
              <c:numCache>
                <c:ptCount val="33"/>
                <c:pt idx="0">
                  <c:v>0.40546747679609785</c:v>
                </c:pt>
                <c:pt idx="1">
                  <c:v>0.19872957745387798</c:v>
                </c:pt>
                <c:pt idx="2">
                  <c:v>0.7905419788409334</c:v>
                </c:pt>
                <c:pt idx="3">
                  <c:v>0.14458916824817947</c:v>
                </c:pt>
                <c:pt idx="4">
                  <c:v>0.31052537282777815</c:v>
                </c:pt>
                <c:pt idx="5">
                  <c:v>0.13791156089034484</c:v>
                </c:pt>
                <c:pt idx="6">
                  <c:v>0.22183244898335952</c:v>
                </c:pt>
                <c:pt idx="7">
                  <c:v>0.5695225368239116</c:v>
                </c:pt>
                <c:pt idx="8">
                  <c:v>0.9992433573948787</c:v>
                </c:pt>
                <c:pt idx="9">
                  <c:v>0.949593937990031</c:v>
                </c:pt>
                <c:pt idx="10">
                  <c:v>0.9429688164102887</c:v>
                </c:pt>
                <c:pt idx="11">
                  <c:v>0.6024708879551481</c:v>
                </c:pt>
                <c:pt idx="12">
                  <c:v>0.4581146289839916</c:v>
                </c:pt>
                <c:pt idx="13">
                  <c:v>0.5133332759094269</c:v>
                </c:pt>
                <c:pt idx="14">
                  <c:v>0.41707322077319087</c:v>
                </c:pt>
                <c:pt idx="15">
                  <c:v>0.5250859785071517</c:v>
                </c:pt>
                <c:pt idx="16">
                  <c:v>0.8014447790553156</c:v>
                </c:pt>
                <c:pt idx="17">
                  <c:v>0.9153162381420167</c:v>
                </c:pt>
                <c:pt idx="18">
                  <c:v>0.6454442863916968</c:v>
                </c:pt>
                <c:pt idx="19">
                  <c:v>0.374264093463445</c:v>
                </c:pt>
                <c:pt idx="20">
                  <c:v>0.16997119836894792</c:v>
                </c:pt>
                <c:pt idx="21">
                  <c:v>0.1434419685262064</c:v>
                </c:pt>
                <c:pt idx="22">
                  <c:v>0.10443396573303032</c:v>
                </c:pt>
                <c:pt idx="23">
                  <c:v>0.1574784855546153</c:v>
                </c:pt>
                <c:pt idx="24">
                  <c:v>0.16210513701630858</c:v>
                </c:pt>
                <c:pt idx="25">
                  <c:v>0.11137660967250917</c:v>
                </c:pt>
                <c:pt idx="26">
                  <c:v>0.0884954413614959</c:v>
                </c:pt>
                <c:pt idx="27">
                  <c:v>0.147511676264947</c:v>
                </c:pt>
                <c:pt idx="28">
                  <c:v>0.1949166891730546</c:v>
                </c:pt>
                <c:pt idx="29">
                  <c:v>0.47984545238865695</c:v>
                </c:pt>
                <c:pt idx="30">
                  <c:v>0.7905419788409334</c:v>
                </c:pt>
                <c:pt idx="31">
                  <c:v>0.834795355838769</c:v>
                </c:pt>
                <c:pt idx="32">
                  <c:v>0.7776032148424544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'Data Sheet'!$U$2</c:f>
              <c:strCache>
                <c:ptCount val="1"/>
                <c:pt idx="0">
                  <c:v>Service Level (Optimum)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'Data Sheet'!$A$3:$A$35</c:f>
              <c:strCache>
                <c:ptCount val="33"/>
                <c:pt idx="0">
                  <c:v>0.25</c:v>
                </c:pt>
                <c:pt idx="1">
                  <c:v>0.2708333333333333</c:v>
                </c:pt>
                <c:pt idx="2">
                  <c:v>0.291666666666667</c:v>
                </c:pt>
                <c:pt idx="3">
                  <c:v>0.3125</c:v>
                </c:pt>
                <c:pt idx="4">
                  <c:v>0.333333333333333</c:v>
                </c:pt>
                <c:pt idx="5">
                  <c:v>0.354166666666667</c:v>
                </c:pt>
                <c:pt idx="6">
                  <c:v>0.375</c:v>
                </c:pt>
                <c:pt idx="7">
                  <c:v>0.395833333333333</c:v>
                </c:pt>
                <c:pt idx="8">
                  <c:v>0.416666666666667</c:v>
                </c:pt>
                <c:pt idx="9">
                  <c:v>0.4375</c:v>
                </c:pt>
                <c:pt idx="10">
                  <c:v>0.458333333333333</c:v>
                </c:pt>
                <c:pt idx="11">
                  <c:v>0.479166666666666</c:v>
                </c:pt>
                <c:pt idx="12">
                  <c:v>0.5</c:v>
                </c:pt>
                <c:pt idx="13">
                  <c:v>0.520833333333333</c:v>
                </c:pt>
                <c:pt idx="14">
                  <c:v>0.541666666666666</c:v>
                </c:pt>
                <c:pt idx="15">
                  <c:v>0.5625</c:v>
                </c:pt>
                <c:pt idx="16">
                  <c:v>0.583333333333333</c:v>
                </c:pt>
                <c:pt idx="17">
                  <c:v>0.604166666666666</c:v>
                </c:pt>
                <c:pt idx="18">
                  <c:v>0.625</c:v>
                </c:pt>
                <c:pt idx="19">
                  <c:v>0.645833333333333</c:v>
                </c:pt>
                <c:pt idx="20">
                  <c:v>0.666666666666666</c:v>
                </c:pt>
                <c:pt idx="21">
                  <c:v>0.6875</c:v>
                </c:pt>
                <c:pt idx="22">
                  <c:v>0.708333333333333</c:v>
                </c:pt>
                <c:pt idx="23">
                  <c:v>0.729166666666666</c:v>
                </c:pt>
                <c:pt idx="24">
                  <c:v>0.75</c:v>
                </c:pt>
                <c:pt idx="25">
                  <c:v>0.770833333333333</c:v>
                </c:pt>
                <c:pt idx="26">
                  <c:v>0.791666666666666</c:v>
                </c:pt>
                <c:pt idx="27">
                  <c:v>0.8125</c:v>
                </c:pt>
                <c:pt idx="28">
                  <c:v>0.833333333333333</c:v>
                </c:pt>
                <c:pt idx="29">
                  <c:v>0.854166666666666</c:v>
                </c:pt>
                <c:pt idx="30">
                  <c:v>0.874999999999999</c:v>
                </c:pt>
                <c:pt idx="31">
                  <c:v>0.895833333333333</c:v>
                </c:pt>
                <c:pt idx="32">
                  <c:v>0.916666666666666</c:v>
                </c:pt>
              </c:strCache>
            </c:strRef>
          </c:cat>
          <c:val>
            <c:numRef>
              <c:f>'Data Sheet'!$U$3:$U$35</c:f>
              <c:numCache>
                <c:ptCount val="33"/>
                <c:pt idx="0">
                  <c:v>0.8796698350736527</c:v>
                </c:pt>
                <c:pt idx="1">
                  <c:v>0.8528470849887411</c:v>
                </c:pt>
                <c:pt idx="2">
                  <c:v>0.8566885644190343</c:v>
                </c:pt>
                <c:pt idx="3">
                  <c:v>0.9031579605884601</c:v>
                </c:pt>
                <c:pt idx="4">
                  <c:v>0.9013558563315137</c:v>
                </c:pt>
                <c:pt idx="5">
                  <c:v>0.9205721272754523</c:v>
                </c:pt>
                <c:pt idx="6">
                  <c:v>0.9278869521417464</c:v>
                </c:pt>
                <c:pt idx="7">
                  <c:v>0.9220882415747148</c:v>
                </c:pt>
                <c:pt idx="8">
                  <c:v>0.9011800347132856</c:v>
                </c:pt>
                <c:pt idx="9">
                  <c:v>0.9292519746482841</c:v>
                </c:pt>
                <c:pt idx="10">
                  <c:v>0.9207812287662137</c:v>
                </c:pt>
                <c:pt idx="11">
                  <c:v>0.9346770046550312</c:v>
                </c:pt>
                <c:pt idx="12">
                  <c:v>0.9362435521368534</c:v>
                </c:pt>
                <c:pt idx="13">
                  <c:v>0.9394061722637765</c:v>
                </c:pt>
                <c:pt idx="14">
                  <c:v>0.9375070243201575</c:v>
                </c:pt>
                <c:pt idx="15">
                  <c:v>0.9436441397421541</c:v>
                </c:pt>
                <c:pt idx="16">
                  <c:v>0.9298584256540805</c:v>
                </c:pt>
                <c:pt idx="17">
                  <c:v>0.9380847406344672</c:v>
                </c:pt>
                <c:pt idx="18">
                  <c:v>0.941725937772546</c:v>
                </c:pt>
                <c:pt idx="19">
                  <c:v>0.9461081903188844</c:v>
                </c:pt>
                <c:pt idx="20">
                  <c:v>0.948472843729344</c:v>
                </c:pt>
                <c:pt idx="21">
                  <c:v>0.9550144805796612</c:v>
                </c:pt>
                <c:pt idx="22">
                  <c:v>0.944563163209868</c:v>
                </c:pt>
                <c:pt idx="23">
                  <c:v>0.9396418766453332</c:v>
                </c:pt>
                <c:pt idx="24">
                  <c:v>0.9457526288459883</c:v>
                </c:pt>
                <c:pt idx="25">
                  <c:v>0.9404187825771195</c:v>
                </c:pt>
                <c:pt idx="26">
                  <c:v>0.9357630632872188</c:v>
                </c:pt>
                <c:pt idx="27">
                  <c:v>0.9111134662598201</c:v>
                </c:pt>
                <c:pt idx="28">
                  <c:v>0.9266967360769155</c:v>
                </c:pt>
                <c:pt idx="29">
                  <c:v>0.8956048259889468</c:v>
                </c:pt>
                <c:pt idx="30">
                  <c:v>0.8566885644190343</c:v>
                </c:pt>
                <c:pt idx="31">
                  <c:v>0.834795355838769</c:v>
                </c:pt>
                <c:pt idx="32">
                  <c:v>0.7776032148424544</c:v>
                </c:pt>
              </c:numCache>
            </c:numRef>
          </c:val>
          <c:smooth val="0"/>
        </c:ser>
        <c:marker val="1"/>
        <c:axId val="59186588"/>
        <c:axId val="62917245"/>
      </c:lineChart>
      <c:catAx>
        <c:axId val="59186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917245"/>
        <c:crosses val="autoZero"/>
        <c:auto val="1"/>
        <c:lblOffset val="100"/>
        <c:noMultiLvlLbl val="0"/>
      </c:catAx>
      <c:valAx>
        <c:axId val="62917245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1865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975"/>
          <c:y val="0.6075"/>
          <c:w val="0.12575"/>
          <c:h val="0.119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Lost Calls: Plan vs. Optimum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05"/>
          <c:w val="0.848"/>
          <c:h val="0.877"/>
        </c:manualLayout>
      </c:layout>
      <c:lineChart>
        <c:grouping val="standard"/>
        <c:varyColors val="0"/>
        <c:ser>
          <c:idx val="1"/>
          <c:order val="0"/>
          <c:tx>
            <c:strRef>
              <c:f>'Data Sheet'!$L$2</c:f>
              <c:strCache>
                <c:ptCount val="1"/>
                <c:pt idx="0">
                  <c:v>Lost Calls total (Plan)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'Data Sheet'!$A$3:$A$35</c:f>
              <c:strCache>
                <c:ptCount val="33"/>
                <c:pt idx="0">
                  <c:v>0.25</c:v>
                </c:pt>
                <c:pt idx="1">
                  <c:v>0.2708333333333333</c:v>
                </c:pt>
                <c:pt idx="2">
                  <c:v>0.291666666666667</c:v>
                </c:pt>
                <c:pt idx="3">
                  <c:v>0.3125</c:v>
                </c:pt>
                <c:pt idx="4">
                  <c:v>0.333333333333333</c:v>
                </c:pt>
                <c:pt idx="5">
                  <c:v>0.354166666666667</c:v>
                </c:pt>
                <c:pt idx="6">
                  <c:v>0.375</c:v>
                </c:pt>
                <c:pt idx="7">
                  <c:v>0.395833333333333</c:v>
                </c:pt>
                <c:pt idx="8">
                  <c:v>0.416666666666667</c:v>
                </c:pt>
                <c:pt idx="9">
                  <c:v>0.4375</c:v>
                </c:pt>
                <c:pt idx="10">
                  <c:v>0.458333333333333</c:v>
                </c:pt>
                <c:pt idx="11">
                  <c:v>0.479166666666666</c:v>
                </c:pt>
                <c:pt idx="12">
                  <c:v>0.5</c:v>
                </c:pt>
                <c:pt idx="13">
                  <c:v>0.520833333333333</c:v>
                </c:pt>
                <c:pt idx="14">
                  <c:v>0.541666666666666</c:v>
                </c:pt>
                <c:pt idx="15">
                  <c:v>0.5625</c:v>
                </c:pt>
                <c:pt idx="16">
                  <c:v>0.583333333333333</c:v>
                </c:pt>
                <c:pt idx="17">
                  <c:v>0.604166666666666</c:v>
                </c:pt>
                <c:pt idx="18">
                  <c:v>0.625</c:v>
                </c:pt>
                <c:pt idx="19">
                  <c:v>0.645833333333333</c:v>
                </c:pt>
                <c:pt idx="20">
                  <c:v>0.666666666666666</c:v>
                </c:pt>
                <c:pt idx="21">
                  <c:v>0.6875</c:v>
                </c:pt>
                <c:pt idx="22">
                  <c:v>0.708333333333333</c:v>
                </c:pt>
                <c:pt idx="23">
                  <c:v>0.729166666666666</c:v>
                </c:pt>
                <c:pt idx="24">
                  <c:v>0.75</c:v>
                </c:pt>
                <c:pt idx="25">
                  <c:v>0.770833333333333</c:v>
                </c:pt>
                <c:pt idx="26">
                  <c:v>0.791666666666666</c:v>
                </c:pt>
                <c:pt idx="27">
                  <c:v>0.8125</c:v>
                </c:pt>
                <c:pt idx="28">
                  <c:v>0.833333333333333</c:v>
                </c:pt>
                <c:pt idx="29">
                  <c:v>0.854166666666666</c:v>
                </c:pt>
                <c:pt idx="30">
                  <c:v>0.874999999999999</c:v>
                </c:pt>
                <c:pt idx="31">
                  <c:v>0.895833333333333</c:v>
                </c:pt>
                <c:pt idx="32">
                  <c:v>0.916666666666666</c:v>
                </c:pt>
              </c:strCache>
            </c:strRef>
          </c:cat>
          <c:val>
            <c:numRef>
              <c:f>'Data Sheet'!$L$3:$L$35</c:f>
              <c:numCache>
                <c:ptCount val="33"/>
                <c:pt idx="0">
                  <c:v>0.16331768035888672</c:v>
                </c:pt>
                <c:pt idx="1">
                  <c:v>0.29172229766845703</c:v>
                </c:pt>
                <c:pt idx="2">
                  <c:v>0.04804515838623047</c:v>
                </c:pt>
                <c:pt idx="3">
                  <c:v>0.3362455368041992</c:v>
                </c:pt>
                <c:pt idx="4">
                  <c:v>0.19789981842041016</c:v>
                </c:pt>
                <c:pt idx="5">
                  <c:v>0.3410177230834961</c:v>
                </c:pt>
                <c:pt idx="6">
                  <c:v>0.24846172332763672</c:v>
                </c:pt>
                <c:pt idx="7">
                  <c:v>0.10061168670654297</c:v>
                </c:pt>
                <c:pt idx="8">
                  <c:v>0.00042247772216796875</c:v>
                </c:pt>
                <c:pt idx="9">
                  <c:v>0.015275001525878906</c:v>
                </c:pt>
                <c:pt idx="10">
                  <c:v>0.016936302185058594</c:v>
                </c:pt>
                <c:pt idx="11">
                  <c:v>0.09204578399658203</c:v>
                </c:pt>
                <c:pt idx="12">
                  <c:v>0.13071537017822266</c:v>
                </c:pt>
                <c:pt idx="13">
                  <c:v>0.11478519439697266</c:v>
                </c:pt>
                <c:pt idx="14">
                  <c:v>0.1437234878540039</c:v>
                </c:pt>
                <c:pt idx="15">
                  <c:v>0.11169719696044922</c:v>
                </c:pt>
                <c:pt idx="16">
                  <c:v>0.048605918884277344</c:v>
                </c:pt>
                <c:pt idx="17">
                  <c:v>0.023665428161621094</c:v>
                </c:pt>
                <c:pt idx="18">
                  <c:v>0.08222103118896484</c:v>
                </c:pt>
                <c:pt idx="19">
                  <c:v>0.15840816497802734</c:v>
                </c:pt>
                <c:pt idx="20">
                  <c:v>0.2832345962524414</c:v>
                </c:pt>
                <c:pt idx="21">
                  <c:v>0.3153352737426758</c:v>
                </c:pt>
                <c:pt idx="22">
                  <c:v>0.37835216522216797</c:v>
                </c:pt>
                <c:pt idx="23">
                  <c:v>0.30222225189208984</c:v>
                </c:pt>
                <c:pt idx="24">
                  <c:v>0.2970418930053711</c:v>
                </c:pt>
                <c:pt idx="25">
                  <c:v>0.3732595443725586</c:v>
                </c:pt>
                <c:pt idx="26">
                  <c:v>0.42284679412841797</c:v>
                </c:pt>
                <c:pt idx="27">
                  <c:v>0.3258028030395508</c:v>
                </c:pt>
                <c:pt idx="28">
                  <c:v>0.2749662399291992</c:v>
                </c:pt>
                <c:pt idx="29">
                  <c:v>0.12876605987548828</c:v>
                </c:pt>
                <c:pt idx="30">
                  <c:v>0.04804515838623047</c:v>
                </c:pt>
                <c:pt idx="31">
                  <c:v>0.03774547576904297</c:v>
                </c:pt>
                <c:pt idx="32">
                  <c:v>0.05097484588623047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'Data Sheet'!$V$2</c:f>
              <c:strCache>
                <c:ptCount val="1"/>
                <c:pt idx="0">
                  <c:v>Lost Calls total (Optimum)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'Data Sheet'!$A$3:$A$35</c:f>
              <c:strCache>
                <c:ptCount val="33"/>
                <c:pt idx="0">
                  <c:v>0.25</c:v>
                </c:pt>
                <c:pt idx="1">
                  <c:v>0.2708333333333333</c:v>
                </c:pt>
                <c:pt idx="2">
                  <c:v>0.291666666666667</c:v>
                </c:pt>
                <c:pt idx="3">
                  <c:v>0.3125</c:v>
                </c:pt>
                <c:pt idx="4">
                  <c:v>0.333333333333333</c:v>
                </c:pt>
                <c:pt idx="5">
                  <c:v>0.354166666666667</c:v>
                </c:pt>
                <c:pt idx="6">
                  <c:v>0.375</c:v>
                </c:pt>
                <c:pt idx="7">
                  <c:v>0.395833333333333</c:v>
                </c:pt>
                <c:pt idx="8">
                  <c:v>0.416666666666667</c:v>
                </c:pt>
                <c:pt idx="9">
                  <c:v>0.4375</c:v>
                </c:pt>
                <c:pt idx="10">
                  <c:v>0.458333333333333</c:v>
                </c:pt>
                <c:pt idx="11">
                  <c:v>0.479166666666666</c:v>
                </c:pt>
                <c:pt idx="12">
                  <c:v>0.5</c:v>
                </c:pt>
                <c:pt idx="13">
                  <c:v>0.520833333333333</c:v>
                </c:pt>
                <c:pt idx="14">
                  <c:v>0.541666666666666</c:v>
                </c:pt>
                <c:pt idx="15">
                  <c:v>0.5625</c:v>
                </c:pt>
                <c:pt idx="16">
                  <c:v>0.583333333333333</c:v>
                </c:pt>
                <c:pt idx="17">
                  <c:v>0.604166666666666</c:v>
                </c:pt>
                <c:pt idx="18">
                  <c:v>0.625</c:v>
                </c:pt>
                <c:pt idx="19">
                  <c:v>0.645833333333333</c:v>
                </c:pt>
                <c:pt idx="20">
                  <c:v>0.666666666666666</c:v>
                </c:pt>
                <c:pt idx="21">
                  <c:v>0.6875</c:v>
                </c:pt>
                <c:pt idx="22">
                  <c:v>0.708333333333333</c:v>
                </c:pt>
                <c:pt idx="23">
                  <c:v>0.729166666666666</c:v>
                </c:pt>
                <c:pt idx="24">
                  <c:v>0.75</c:v>
                </c:pt>
                <c:pt idx="25">
                  <c:v>0.770833333333333</c:v>
                </c:pt>
                <c:pt idx="26">
                  <c:v>0.791666666666666</c:v>
                </c:pt>
                <c:pt idx="27">
                  <c:v>0.8125</c:v>
                </c:pt>
                <c:pt idx="28">
                  <c:v>0.833333333333333</c:v>
                </c:pt>
                <c:pt idx="29">
                  <c:v>0.854166666666666</c:v>
                </c:pt>
                <c:pt idx="30">
                  <c:v>0.874999999999999</c:v>
                </c:pt>
                <c:pt idx="31">
                  <c:v>0.895833333333333</c:v>
                </c:pt>
                <c:pt idx="32">
                  <c:v>0.916666666666666</c:v>
                </c:pt>
              </c:strCache>
            </c:strRef>
          </c:cat>
          <c:val>
            <c:numRef>
              <c:f>'Data Sheet'!$V$3:$V$35</c:f>
              <c:numCache>
                <c:ptCount val="33"/>
                <c:pt idx="0">
                  <c:v>0.028161048889160156</c:v>
                </c:pt>
                <c:pt idx="1">
                  <c:v>0.034506797790527344</c:v>
                </c:pt>
                <c:pt idx="2">
                  <c:v>0.03351116180419922</c:v>
                </c:pt>
                <c:pt idx="3">
                  <c:v>0.02514362335205078</c:v>
                </c:pt>
                <c:pt idx="4">
                  <c:v>0.02512645721435547</c:v>
                </c:pt>
                <c:pt idx="5">
                  <c:v>0.02170085906982422</c:v>
                </c:pt>
                <c:pt idx="6">
                  <c:v>0.02035045623779297</c:v>
                </c:pt>
                <c:pt idx="7">
                  <c:v>0.02147388458251953</c:v>
                </c:pt>
                <c:pt idx="8">
                  <c:v>0.025450706481933594</c:v>
                </c:pt>
                <c:pt idx="9">
                  <c:v>0.02014446258544922</c:v>
                </c:pt>
                <c:pt idx="10">
                  <c:v>0.022154808044433594</c:v>
                </c:pt>
                <c:pt idx="11">
                  <c:v>0.01952075958251953</c:v>
                </c:pt>
                <c:pt idx="12">
                  <c:v>0.019461631774902344</c:v>
                </c:pt>
                <c:pt idx="13">
                  <c:v>0.01856517791748047</c:v>
                </c:pt>
                <c:pt idx="14">
                  <c:v>0.01925373077392578</c:v>
                </c:pt>
                <c:pt idx="15">
                  <c:v>0.01749897003173828</c:v>
                </c:pt>
                <c:pt idx="16">
                  <c:v>0.020697593688964844</c:v>
                </c:pt>
                <c:pt idx="17">
                  <c:v>0.018349647521972656</c:v>
                </c:pt>
                <c:pt idx="18">
                  <c:v>0.01819133758544922</c:v>
                </c:pt>
                <c:pt idx="19">
                  <c:v>0.017470359802246094</c:v>
                </c:pt>
                <c:pt idx="20">
                  <c:v>0.017243385314941406</c:v>
                </c:pt>
                <c:pt idx="21">
                  <c:v>0.015482902526855469</c:v>
                </c:pt>
                <c:pt idx="22">
                  <c:v>0.018065452575683594</c:v>
                </c:pt>
                <c:pt idx="23">
                  <c:v>0.01871776580810547</c:v>
                </c:pt>
                <c:pt idx="24">
                  <c:v>0.01717662811279297</c:v>
                </c:pt>
                <c:pt idx="25">
                  <c:v>0.01820659637451172</c:v>
                </c:pt>
                <c:pt idx="26">
                  <c:v>0.019143104553222656</c:v>
                </c:pt>
                <c:pt idx="27">
                  <c:v>0.024132728576660156</c:v>
                </c:pt>
                <c:pt idx="28">
                  <c:v>0.020264625549316406</c:v>
                </c:pt>
                <c:pt idx="29">
                  <c:v>0.025984764099121094</c:v>
                </c:pt>
                <c:pt idx="30">
                  <c:v>0.03351116180419922</c:v>
                </c:pt>
                <c:pt idx="31">
                  <c:v>0.03774547576904297</c:v>
                </c:pt>
                <c:pt idx="32">
                  <c:v>0.05097484588623047</c:v>
                </c:pt>
              </c:numCache>
            </c:numRef>
          </c:val>
          <c:smooth val="0"/>
        </c:ser>
        <c:marker val="1"/>
        <c:axId val="29384294"/>
        <c:axId val="63132055"/>
      </c:lineChart>
      <c:catAx>
        <c:axId val="29384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132055"/>
        <c:crosses val="autoZero"/>
        <c:auto val="1"/>
        <c:lblOffset val="100"/>
        <c:noMultiLvlLbl val="0"/>
      </c:catAx>
      <c:valAx>
        <c:axId val="63132055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3842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65"/>
          <c:y val="0.5985"/>
          <c:w val="0.118"/>
          <c:h val="0.128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Optimum Occupation, Service Level and Lost Calls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05"/>
          <c:w val="0.835"/>
          <c:h val="0.877"/>
        </c:manualLayout>
      </c:layout>
      <c:lineChart>
        <c:grouping val="standard"/>
        <c:varyColors val="0"/>
        <c:ser>
          <c:idx val="1"/>
          <c:order val="0"/>
          <c:tx>
            <c:strRef>
              <c:f>'Data Sheet'!$T$2</c:f>
              <c:strCache>
                <c:ptCount val="1"/>
                <c:pt idx="0">
                  <c:v>Occupation (Optimum)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'Data Sheet'!$A$3:$A$35</c:f>
              <c:strCache>
                <c:ptCount val="33"/>
                <c:pt idx="0">
                  <c:v>0.25</c:v>
                </c:pt>
                <c:pt idx="1">
                  <c:v>0.2708333333333333</c:v>
                </c:pt>
                <c:pt idx="2">
                  <c:v>0.291666666666667</c:v>
                </c:pt>
                <c:pt idx="3">
                  <c:v>0.3125</c:v>
                </c:pt>
                <c:pt idx="4">
                  <c:v>0.333333333333333</c:v>
                </c:pt>
                <c:pt idx="5">
                  <c:v>0.354166666666667</c:v>
                </c:pt>
                <c:pt idx="6">
                  <c:v>0.375</c:v>
                </c:pt>
                <c:pt idx="7">
                  <c:v>0.395833333333333</c:v>
                </c:pt>
                <c:pt idx="8">
                  <c:v>0.416666666666667</c:v>
                </c:pt>
                <c:pt idx="9">
                  <c:v>0.4375</c:v>
                </c:pt>
                <c:pt idx="10">
                  <c:v>0.458333333333333</c:v>
                </c:pt>
                <c:pt idx="11">
                  <c:v>0.479166666666666</c:v>
                </c:pt>
                <c:pt idx="12">
                  <c:v>0.5</c:v>
                </c:pt>
                <c:pt idx="13">
                  <c:v>0.520833333333333</c:v>
                </c:pt>
                <c:pt idx="14">
                  <c:v>0.541666666666666</c:v>
                </c:pt>
                <c:pt idx="15">
                  <c:v>0.5625</c:v>
                </c:pt>
                <c:pt idx="16">
                  <c:v>0.583333333333333</c:v>
                </c:pt>
                <c:pt idx="17">
                  <c:v>0.604166666666666</c:v>
                </c:pt>
                <c:pt idx="18">
                  <c:v>0.625</c:v>
                </c:pt>
                <c:pt idx="19">
                  <c:v>0.645833333333333</c:v>
                </c:pt>
                <c:pt idx="20">
                  <c:v>0.666666666666666</c:v>
                </c:pt>
                <c:pt idx="21">
                  <c:v>0.6875</c:v>
                </c:pt>
                <c:pt idx="22">
                  <c:v>0.708333333333333</c:v>
                </c:pt>
                <c:pt idx="23">
                  <c:v>0.729166666666666</c:v>
                </c:pt>
                <c:pt idx="24">
                  <c:v>0.75</c:v>
                </c:pt>
                <c:pt idx="25">
                  <c:v>0.770833333333333</c:v>
                </c:pt>
                <c:pt idx="26">
                  <c:v>0.791666666666666</c:v>
                </c:pt>
                <c:pt idx="27">
                  <c:v>0.8125</c:v>
                </c:pt>
                <c:pt idx="28">
                  <c:v>0.833333333333333</c:v>
                </c:pt>
                <c:pt idx="29">
                  <c:v>0.854166666666666</c:v>
                </c:pt>
                <c:pt idx="30">
                  <c:v>0.874999999999999</c:v>
                </c:pt>
                <c:pt idx="31">
                  <c:v>0.895833333333333</c:v>
                </c:pt>
                <c:pt idx="32">
                  <c:v>0.916666666666666</c:v>
                </c:pt>
              </c:strCache>
            </c:strRef>
          </c:cat>
          <c:val>
            <c:numRef>
              <c:f>'Data Sheet'!$T$3:$T$35</c:f>
              <c:numCache>
                <c:ptCount val="33"/>
                <c:pt idx="0">
                  <c:v>0.7468868174272425</c:v>
                </c:pt>
                <c:pt idx="1">
                  <c:v>0.7870378753344218</c:v>
                </c:pt>
                <c:pt idx="2">
                  <c:v>0.7781930741929172</c:v>
                </c:pt>
                <c:pt idx="3">
                  <c:v>0.8096385303139687</c:v>
                </c:pt>
                <c:pt idx="4">
                  <c:v>0.7995643867295364</c:v>
                </c:pt>
                <c:pt idx="5">
                  <c:v>0.8102219135231442</c:v>
                </c:pt>
                <c:pt idx="6">
                  <c:v>0.8134440442435762</c:v>
                </c:pt>
                <c:pt idx="7">
                  <c:v>0.812132598043562</c:v>
                </c:pt>
                <c:pt idx="8">
                  <c:v>0.8074088501673873</c:v>
                </c:pt>
                <c:pt idx="9">
                  <c:v>0.8151581525007883</c:v>
                </c:pt>
                <c:pt idx="10">
                  <c:v>0.8216751660903295</c:v>
                </c:pt>
                <c:pt idx="11">
                  <c:v>0.8259116616110872</c:v>
                </c:pt>
                <c:pt idx="12">
                  <c:v>0.8312564044096031</c:v>
                </c:pt>
                <c:pt idx="13">
                  <c:v>0.8265180616246329</c:v>
                </c:pt>
                <c:pt idx="14">
                  <c:v>0.8323266671498615</c:v>
                </c:pt>
                <c:pt idx="15">
                  <c:v>0.8228446125984193</c:v>
                </c:pt>
                <c:pt idx="16">
                  <c:v>0.8296749335786571</c:v>
                </c:pt>
                <c:pt idx="17">
                  <c:v>0.8157590526018955</c:v>
                </c:pt>
                <c:pt idx="18">
                  <c:v>0.8288428728103638</c:v>
                </c:pt>
                <c:pt idx="19">
                  <c:v>0.8330274449454413</c:v>
                </c:pt>
                <c:pt idx="20">
                  <c:v>0.8381953758754949</c:v>
                </c:pt>
                <c:pt idx="21">
                  <c:v>0.8321149824131495</c:v>
                </c:pt>
                <c:pt idx="22">
                  <c:v>0.8380343774386815</c:v>
                </c:pt>
                <c:pt idx="23">
                  <c:v>0.8305899924278259</c:v>
                </c:pt>
                <c:pt idx="24">
                  <c:v>0.8253095461527507</c:v>
                </c:pt>
                <c:pt idx="25">
                  <c:v>0.8234182903952634</c:v>
                </c:pt>
                <c:pt idx="26">
                  <c:v>0.8226846390476933</c:v>
                </c:pt>
                <c:pt idx="27">
                  <c:v>0.8230242000964649</c:v>
                </c:pt>
                <c:pt idx="28">
                  <c:v>0.8053334061746243</c:v>
                </c:pt>
                <c:pt idx="29">
                  <c:v>0.7906381366803097</c:v>
                </c:pt>
                <c:pt idx="30">
                  <c:v>0.7781930741929172</c:v>
                </c:pt>
                <c:pt idx="31">
                  <c:v>0.7521622864405314</c:v>
                </c:pt>
                <c:pt idx="32">
                  <c:v>0.7418213287989298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'Data Sheet'!$U$2</c:f>
              <c:strCache>
                <c:ptCount val="1"/>
                <c:pt idx="0">
                  <c:v>Service Level (Optimum)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'Data Sheet'!$A$3:$A$35</c:f>
              <c:strCache>
                <c:ptCount val="33"/>
                <c:pt idx="0">
                  <c:v>0.25</c:v>
                </c:pt>
                <c:pt idx="1">
                  <c:v>0.2708333333333333</c:v>
                </c:pt>
                <c:pt idx="2">
                  <c:v>0.291666666666667</c:v>
                </c:pt>
                <c:pt idx="3">
                  <c:v>0.3125</c:v>
                </c:pt>
                <c:pt idx="4">
                  <c:v>0.333333333333333</c:v>
                </c:pt>
                <c:pt idx="5">
                  <c:v>0.354166666666667</c:v>
                </c:pt>
                <c:pt idx="6">
                  <c:v>0.375</c:v>
                </c:pt>
                <c:pt idx="7">
                  <c:v>0.395833333333333</c:v>
                </c:pt>
                <c:pt idx="8">
                  <c:v>0.416666666666667</c:v>
                </c:pt>
                <c:pt idx="9">
                  <c:v>0.4375</c:v>
                </c:pt>
                <c:pt idx="10">
                  <c:v>0.458333333333333</c:v>
                </c:pt>
                <c:pt idx="11">
                  <c:v>0.479166666666666</c:v>
                </c:pt>
                <c:pt idx="12">
                  <c:v>0.5</c:v>
                </c:pt>
                <c:pt idx="13">
                  <c:v>0.520833333333333</c:v>
                </c:pt>
                <c:pt idx="14">
                  <c:v>0.541666666666666</c:v>
                </c:pt>
                <c:pt idx="15">
                  <c:v>0.5625</c:v>
                </c:pt>
                <c:pt idx="16">
                  <c:v>0.583333333333333</c:v>
                </c:pt>
                <c:pt idx="17">
                  <c:v>0.604166666666666</c:v>
                </c:pt>
                <c:pt idx="18">
                  <c:v>0.625</c:v>
                </c:pt>
                <c:pt idx="19">
                  <c:v>0.645833333333333</c:v>
                </c:pt>
                <c:pt idx="20">
                  <c:v>0.666666666666666</c:v>
                </c:pt>
                <c:pt idx="21">
                  <c:v>0.6875</c:v>
                </c:pt>
                <c:pt idx="22">
                  <c:v>0.708333333333333</c:v>
                </c:pt>
                <c:pt idx="23">
                  <c:v>0.729166666666666</c:v>
                </c:pt>
                <c:pt idx="24">
                  <c:v>0.75</c:v>
                </c:pt>
                <c:pt idx="25">
                  <c:v>0.770833333333333</c:v>
                </c:pt>
                <c:pt idx="26">
                  <c:v>0.791666666666666</c:v>
                </c:pt>
                <c:pt idx="27">
                  <c:v>0.8125</c:v>
                </c:pt>
                <c:pt idx="28">
                  <c:v>0.833333333333333</c:v>
                </c:pt>
                <c:pt idx="29">
                  <c:v>0.854166666666666</c:v>
                </c:pt>
                <c:pt idx="30">
                  <c:v>0.874999999999999</c:v>
                </c:pt>
                <c:pt idx="31">
                  <c:v>0.895833333333333</c:v>
                </c:pt>
                <c:pt idx="32">
                  <c:v>0.916666666666666</c:v>
                </c:pt>
              </c:strCache>
            </c:strRef>
          </c:cat>
          <c:val>
            <c:numRef>
              <c:f>'Data Sheet'!$U$3:$U$35</c:f>
              <c:numCache>
                <c:ptCount val="33"/>
                <c:pt idx="0">
                  <c:v>0.8796698350736527</c:v>
                </c:pt>
                <c:pt idx="1">
                  <c:v>0.8528470849887411</c:v>
                </c:pt>
                <c:pt idx="2">
                  <c:v>0.8566885644190343</c:v>
                </c:pt>
                <c:pt idx="3">
                  <c:v>0.9031579605884601</c:v>
                </c:pt>
                <c:pt idx="4">
                  <c:v>0.9013558563315137</c:v>
                </c:pt>
                <c:pt idx="5">
                  <c:v>0.9205721272754523</c:v>
                </c:pt>
                <c:pt idx="6">
                  <c:v>0.9278869521417464</c:v>
                </c:pt>
                <c:pt idx="7">
                  <c:v>0.9220882415747148</c:v>
                </c:pt>
                <c:pt idx="8">
                  <c:v>0.9011800347132856</c:v>
                </c:pt>
                <c:pt idx="9">
                  <c:v>0.9292519746482841</c:v>
                </c:pt>
                <c:pt idx="10">
                  <c:v>0.9207812287662137</c:v>
                </c:pt>
                <c:pt idx="11">
                  <c:v>0.9346770046550312</c:v>
                </c:pt>
                <c:pt idx="12">
                  <c:v>0.9362435521368534</c:v>
                </c:pt>
                <c:pt idx="13">
                  <c:v>0.9394061722637765</c:v>
                </c:pt>
                <c:pt idx="14">
                  <c:v>0.9375070243201575</c:v>
                </c:pt>
                <c:pt idx="15">
                  <c:v>0.9436441397421541</c:v>
                </c:pt>
                <c:pt idx="16">
                  <c:v>0.9298584256540805</c:v>
                </c:pt>
                <c:pt idx="17">
                  <c:v>0.9380847406344672</c:v>
                </c:pt>
                <c:pt idx="18">
                  <c:v>0.941725937772546</c:v>
                </c:pt>
                <c:pt idx="19">
                  <c:v>0.9461081903188844</c:v>
                </c:pt>
                <c:pt idx="20">
                  <c:v>0.948472843729344</c:v>
                </c:pt>
                <c:pt idx="21">
                  <c:v>0.9550144805796612</c:v>
                </c:pt>
                <c:pt idx="22">
                  <c:v>0.944563163209868</c:v>
                </c:pt>
                <c:pt idx="23">
                  <c:v>0.9396418766453332</c:v>
                </c:pt>
                <c:pt idx="24">
                  <c:v>0.9457526288459883</c:v>
                </c:pt>
                <c:pt idx="25">
                  <c:v>0.9404187825771195</c:v>
                </c:pt>
                <c:pt idx="26">
                  <c:v>0.9357630632872188</c:v>
                </c:pt>
                <c:pt idx="27">
                  <c:v>0.9111134662598201</c:v>
                </c:pt>
                <c:pt idx="28">
                  <c:v>0.9266967360769155</c:v>
                </c:pt>
                <c:pt idx="29">
                  <c:v>0.8956048259889468</c:v>
                </c:pt>
                <c:pt idx="30">
                  <c:v>0.8566885644190343</c:v>
                </c:pt>
                <c:pt idx="31">
                  <c:v>0.834795355838769</c:v>
                </c:pt>
                <c:pt idx="32">
                  <c:v>0.7776032148424544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'Data Sheet'!$V$2</c:f>
              <c:strCache>
                <c:ptCount val="1"/>
                <c:pt idx="0">
                  <c:v>Lost Calls total (Optimum)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'Data Sheet'!$A$3:$A$35</c:f>
              <c:strCache>
                <c:ptCount val="33"/>
                <c:pt idx="0">
                  <c:v>0.25</c:v>
                </c:pt>
                <c:pt idx="1">
                  <c:v>0.2708333333333333</c:v>
                </c:pt>
                <c:pt idx="2">
                  <c:v>0.291666666666667</c:v>
                </c:pt>
                <c:pt idx="3">
                  <c:v>0.3125</c:v>
                </c:pt>
                <c:pt idx="4">
                  <c:v>0.333333333333333</c:v>
                </c:pt>
                <c:pt idx="5">
                  <c:v>0.354166666666667</c:v>
                </c:pt>
                <c:pt idx="6">
                  <c:v>0.375</c:v>
                </c:pt>
                <c:pt idx="7">
                  <c:v>0.395833333333333</c:v>
                </c:pt>
                <c:pt idx="8">
                  <c:v>0.416666666666667</c:v>
                </c:pt>
                <c:pt idx="9">
                  <c:v>0.4375</c:v>
                </c:pt>
                <c:pt idx="10">
                  <c:v>0.458333333333333</c:v>
                </c:pt>
                <c:pt idx="11">
                  <c:v>0.479166666666666</c:v>
                </c:pt>
                <c:pt idx="12">
                  <c:v>0.5</c:v>
                </c:pt>
                <c:pt idx="13">
                  <c:v>0.520833333333333</c:v>
                </c:pt>
                <c:pt idx="14">
                  <c:v>0.541666666666666</c:v>
                </c:pt>
                <c:pt idx="15">
                  <c:v>0.5625</c:v>
                </c:pt>
                <c:pt idx="16">
                  <c:v>0.583333333333333</c:v>
                </c:pt>
                <c:pt idx="17">
                  <c:v>0.604166666666666</c:v>
                </c:pt>
                <c:pt idx="18">
                  <c:v>0.625</c:v>
                </c:pt>
                <c:pt idx="19">
                  <c:v>0.645833333333333</c:v>
                </c:pt>
                <c:pt idx="20">
                  <c:v>0.666666666666666</c:v>
                </c:pt>
                <c:pt idx="21">
                  <c:v>0.6875</c:v>
                </c:pt>
                <c:pt idx="22">
                  <c:v>0.708333333333333</c:v>
                </c:pt>
                <c:pt idx="23">
                  <c:v>0.729166666666666</c:v>
                </c:pt>
                <c:pt idx="24">
                  <c:v>0.75</c:v>
                </c:pt>
                <c:pt idx="25">
                  <c:v>0.770833333333333</c:v>
                </c:pt>
                <c:pt idx="26">
                  <c:v>0.791666666666666</c:v>
                </c:pt>
                <c:pt idx="27">
                  <c:v>0.8125</c:v>
                </c:pt>
                <c:pt idx="28">
                  <c:v>0.833333333333333</c:v>
                </c:pt>
                <c:pt idx="29">
                  <c:v>0.854166666666666</c:v>
                </c:pt>
                <c:pt idx="30">
                  <c:v>0.874999999999999</c:v>
                </c:pt>
                <c:pt idx="31">
                  <c:v>0.895833333333333</c:v>
                </c:pt>
                <c:pt idx="32">
                  <c:v>0.916666666666666</c:v>
                </c:pt>
              </c:strCache>
            </c:strRef>
          </c:cat>
          <c:val>
            <c:numRef>
              <c:f>'Data Sheet'!$V$3:$V$35</c:f>
              <c:numCache>
                <c:ptCount val="33"/>
                <c:pt idx="0">
                  <c:v>0.028161048889160156</c:v>
                </c:pt>
                <c:pt idx="1">
                  <c:v>0.034506797790527344</c:v>
                </c:pt>
                <c:pt idx="2">
                  <c:v>0.03351116180419922</c:v>
                </c:pt>
                <c:pt idx="3">
                  <c:v>0.02514362335205078</c:v>
                </c:pt>
                <c:pt idx="4">
                  <c:v>0.02512645721435547</c:v>
                </c:pt>
                <c:pt idx="5">
                  <c:v>0.02170085906982422</c:v>
                </c:pt>
                <c:pt idx="6">
                  <c:v>0.02035045623779297</c:v>
                </c:pt>
                <c:pt idx="7">
                  <c:v>0.02147388458251953</c:v>
                </c:pt>
                <c:pt idx="8">
                  <c:v>0.025450706481933594</c:v>
                </c:pt>
                <c:pt idx="9">
                  <c:v>0.02014446258544922</c:v>
                </c:pt>
                <c:pt idx="10">
                  <c:v>0.022154808044433594</c:v>
                </c:pt>
                <c:pt idx="11">
                  <c:v>0.01952075958251953</c:v>
                </c:pt>
                <c:pt idx="12">
                  <c:v>0.019461631774902344</c:v>
                </c:pt>
                <c:pt idx="13">
                  <c:v>0.01856517791748047</c:v>
                </c:pt>
                <c:pt idx="14">
                  <c:v>0.01925373077392578</c:v>
                </c:pt>
                <c:pt idx="15">
                  <c:v>0.01749897003173828</c:v>
                </c:pt>
                <c:pt idx="16">
                  <c:v>0.020697593688964844</c:v>
                </c:pt>
                <c:pt idx="17">
                  <c:v>0.018349647521972656</c:v>
                </c:pt>
                <c:pt idx="18">
                  <c:v>0.01819133758544922</c:v>
                </c:pt>
                <c:pt idx="19">
                  <c:v>0.017470359802246094</c:v>
                </c:pt>
                <c:pt idx="20">
                  <c:v>0.017243385314941406</c:v>
                </c:pt>
                <c:pt idx="21">
                  <c:v>0.015482902526855469</c:v>
                </c:pt>
                <c:pt idx="22">
                  <c:v>0.018065452575683594</c:v>
                </c:pt>
                <c:pt idx="23">
                  <c:v>0.01871776580810547</c:v>
                </c:pt>
                <c:pt idx="24">
                  <c:v>0.01717662811279297</c:v>
                </c:pt>
                <c:pt idx="25">
                  <c:v>0.01820659637451172</c:v>
                </c:pt>
                <c:pt idx="26">
                  <c:v>0.019143104553222656</c:v>
                </c:pt>
                <c:pt idx="27">
                  <c:v>0.024132728576660156</c:v>
                </c:pt>
                <c:pt idx="28">
                  <c:v>0.020264625549316406</c:v>
                </c:pt>
                <c:pt idx="29">
                  <c:v>0.025984764099121094</c:v>
                </c:pt>
                <c:pt idx="30">
                  <c:v>0.03351116180419922</c:v>
                </c:pt>
                <c:pt idx="31">
                  <c:v>0.03774547576904297</c:v>
                </c:pt>
                <c:pt idx="32">
                  <c:v>0.05097484588623047</c:v>
                </c:pt>
              </c:numCache>
            </c:numRef>
          </c:val>
          <c:smooth val="0"/>
        </c:ser>
        <c:marker val="1"/>
        <c:axId val="31317584"/>
        <c:axId val="13422801"/>
      </c:lineChart>
      <c:catAx>
        <c:axId val="31317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422801"/>
        <c:crosses val="autoZero"/>
        <c:auto val="1"/>
        <c:lblOffset val="100"/>
        <c:noMultiLvlLbl val="0"/>
      </c:catAx>
      <c:valAx>
        <c:axId val="13422801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3175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3"/>
          <c:y val="0.60575"/>
          <c:w val="0.1225"/>
          <c:h val="0.25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Occupation, Service Level and Lost Calls with planned Agents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05"/>
          <c:w val="0.837"/>
          <c:h val="0.8775"/>
        </c:manualLayout>
      </c:layout>
      <c:lineChart>
        <c:grouping val="standard"/>
        <c:varyColors val="0"/>
        <c:ser>
          <c:idx val="1"/>
          <c:order val="0"/>
          <c:tx>
            <c:strRef>
              <c:f>'Data Sheet'!$J$2</c:f>
              <c:strCache>
                <c:ptCount val="1"/>
                <c:pt idx="0">
                  <c:v>Occupation (Plan)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'Data Sheet'!$A$3:$A$35</c:f>
              <c:strCache>
                <c:ptCount val="33"/>
                <c:pt idx="0">
                  <c:v>0.25</c:v>
                </c:pt>
                <c:pt idx="1">
                  <c:v>0.2708333333333333</c:v>
                </c:pt>
                <c:pt idx="2">
                  <c:v>0.291666666666667</c:v>
                </c:pt>
                <c:pt idx="3">
                  <c:v>0.3125</c:v>
                </c:pt>
                <c:pt idx="4">
                  <c:v>0.333333333333333</c:v>
                </c:pt>
                <c:pt idx="5">
                  <c:v>0.354166666666667</c:v>
                </c:pt>
                <c:pt idx="6">
                  <c:v>0.375</c:v>
                </c:pt>
                <c:pt idx="7">
                  <c:v>0.395833333333333</c:v>
                </c:pt>
                <c:pt idx="8">
                  <c:v>0.416666666666667</c:v>
                </c:pt>
                <c:pt idx="9">
                  <c:v>0.4375</c:v>
                </c:pt>
                <c:pt idx="10">
                  <c:v>0.458333333333333</c:v>
                </c:pt>
                <c:pt idx="11">
                  <c:v>0.479166666666666</c:v>
                </c:pt>
                <c:pt idx="12">
                  <c:v>0.5</c:v>
                </c:pt>
                <c:pt idx="13">
                  <c:v>0.520833333333333</c:v>
                </c:pt>
                <c:pt idx="14">
                  <c:v>0.541666666666666</c:v>
                </c:pt>
                <c:pt idx="15">
                  <c:v>0.5625</c:v>
                </c:pt>
                <c:pt idx="16">
                  <c:v>0.583333333333333</c:v>
                </c:pt>
                <c:pt idx="17">
                  <c:v>0.604166666666666</c:v>
                </c:pt>
                <c:pt idx="18">
                  <c:v>0.625</c:v>
                </c:pt>
                <c:pt idx="19">
                  <c:v>0.645833333333333</c:v>
                </c:pt>
                <c:pt idx="20">
                  <c:v>0.666666666666666</c:v>
                </c:pt>
                <c:pt idx="21">
                  <c:v>0.6875</c:v>
                </c:pt>
                <c:pt idx="22">
                  <c:v>0.708333333333333</c:v>
                </c:pt>
                <c:pt idx="23">
                  <c:v>0.729166666666666</c:v>
                </c:pt>
                <c:pt idx="24">
                  <c:v>0.75</c:v>
                </c:pt>
                <c:pt idx="25">
                  <c:v>0.770833333333333</c:v>
                </c:pt>
                <c:pt idx="26">
                  <c:v>0.791666666666666</c:v>
                </c:pt>
                <c:pt idx="27">
                  <c:v>0.8125</c:v>
                </c:pt>
                <c:pt idx="28">
                  <c:v>0.833333333333333</c:v>
                </c:pt>
                <c:pt idx="29">
                  <c:v>0.854166666666666</c:v>
                </c:pt>
                <c:pt idx="30">
                  <c:v>0.874999999999999</c:v>
                </c:pt>
                <c:pt idx="31">
                  <c:v>0.895833333333333</c:v>
                </c:pt>
                <c:pt idx="32">
                  <c:v>0.916666666666666</c:v>
                </c:pt>
              </c:strCache>
            </c:strRef>
          </c:cat>
          <c:val>
            <c:numRef>
              <c:f>'Data Sheet'!$J$3:$J$35</c:f>
              <c:numCache>
                <c:ptCount val="33"/>
                <c:pt idx="0">
                  <c:v>0.9109378755092621</c:v>
                </c:pt>
                <c:pt idx="1">
                  <c:v>0.9622739561398825</c:v>
                </c:pt>
                <c:pt idx="2">
                  <c:v>0.8090734714048881</c:v>
                </c:pt>
                <c:pt idx="3">
                  <c:v>0.9800211731592814</c:v>
                </c:pt>
                <c:pt idx="4">
                  <c:v>0.9538976409435274</c:v>
                </c:pt>
                <c:pt idx="5">
                  <c:v>0.9823778293132783</c:v>
                </c:pt>
                <c:pt idx="6">
                  <c:v>0.9734925810496012</c:v>
                </c:pt>
                <c:pt idx="7">
                  <c:v>0.9206238706906636</c:v>
                </c:pt>
                <c:pt idx="8">
                  <c:v>0.6261581145650973</c:v>
                </c:pt>
                <c:pt idx="9">
                  <c:v>0.7992284276233456</c:v>
                </c:pt>
                <c:pt idx="10">
                  <c:v>0.8059124225135741</c:v>
                </c:pt>
                <c:pt idx="11">
                  <c:v>0.925834542450152</c:v>
                </c:pt>
                <c:pt idx="12">
                  <c:v>0.9502653558630691</c:v>
                </c:pt>
                <c:pt idx="13">
                  <c:v>0.9416666620656065</c:v>
                </c:pt>
                <c:pt idx="14">
                  <c:v>0.9561754385630289</c:v>
                </c:pt>
                <c:pt idx="15">
                  <c:v>0.9397308600576301</c:v>
                </c:pt>
                <c:pt idx="16">
                  <c:v>0.8827955475686087</c:v>
                </c:pt>
                <c:pt idx="17">
                  <c:v>0.8306592547704303</c:v>
                </c:pt>
                <c:pt idx="18">
                  <c:v>0.9223678636550904</c:v>
                </c:pt>
                <c:pt idx="19">
                  <c:v>0.9632719878355662</c:v>
                </c:pt>
                <c:pt idx="20">
                  <c:v>0.9849219420662634</c:v>
                </c:pt>
                <c:pt idx="21">
                  <c:v>0.987158999676798</c:v>
                </c:pt>
                <c:pt idx="22">
                  <c:v>0.9903540727827285</c:v>
                </c:pt>
                <c:pt idx="23">
                  <c:v>0.984370575428009</c:v>
                </c:pt>
                <c:pt idx="24">
                  <c:v>0.9838289239671495</c:v>
                </c:pt>
                <c:pt idx="25">
                  <c:v>0.9882025677363079</c:v>
                </c:pt>
                <c:pt idx="26">
                  <c:v>0.9901675378915035</c:v>
                </c:pt>
                <c:pt idx="27">
                  <c:v>0.982131659117612</c:v>
                </c:pt>
                <c:pt idx="28">
                  <c:v>0.9752253340952323</c:v>
                </c:pt>
                <c:pt idx="29">
                  <c:v>0.919369615316391</c:v>
                </c:pt>
                <c:pt idx="30">
                  <c:v>0.8090734714048881</c:v>
                </c:pt>
                <c:pt idx="31">
                  <c:v>0.7521622864405314</c:v>
                </c:pt>
                <c:pt idx="32">
                  <c:v>0.7418213287989298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'Data Sheet'!$K$2</c:f>
              <c:strCache>
                <c:ptCount val="1"/>
                <c:pt idx="0">
                  <c:v>Service Level (Plan)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'Data Sheet'!$A$3:$A$35</c:f>
              <c:strCache>
                <c:ptCount val="33"/>
                <c:pt idx="0">
                  <c:v>0.25</c:v>
                </c:pt>
                <c:pt idx="1">
                  <c:v>0.2708333333333333</c:v>
                </c:pt>
                <c:pt idx="2">
                  <c:v>0.291666666666667</c:v>
                </c:pt>
                <c:pt idx="3">
                  <c:v>0.3125</c:v>
                </c:pt>
                <c:pt idx="4">
                  <c:v>0.333333333333333</c:v>
                </c:pt>
                <c:pt idx="5">
                  <c:v>0.354166666666667</c:v>
                </c:pt>
                <c:pt idx="6">
                  <c:v>0.375</c:v>
                </c:pt>
                <c:pt idx="7">
                  <c:v>0.395833333333333</c:v>
                </c:pt>
                <c:pt idx="8">
                  <c:v>0.416666666666667</c:v>
                </c:pt>
                <c:pt idx="9">
                  <c:v>0.4375</c:v>
                </c:pt>
                <c:pt idx="10">
                  <c:v>0.458333333333333</c:v>
                </c:pt>
                <c:pt idx="11">
                  <c:v>0.479166666666666</c:v>
                </c:pt>
                <c:pt idx="12">
                  <c:v>0.5</c:v>
                </c:pt>
                <c:pt idx="13">
                  <c:v>0.520833333333333</c:v>
                </c:pt>
                <c:pt idx="14">
                  <c:v>0.541666666666666</c:v>
                </c:pt>
                <c:pt idx="15">
                  <c:v>0.5625</c:v>
                </c:pt>
                <c:pt idx="16">
                  <c:v>0.583333333333333</c:v>
                </c:pt>
                <c:pt idx="17">
                  <c:v>0.604166666666666</c:v>
                </c:pt>
                <c:pt idx="18">
                  <c:v>0.625</c:v>
                </c:pt>
                <c:pt idx="19">
                  <c:v>0.645833333333333</c:v>
                </c:pt>
                <c:pt idx="20">
                  <c:v>0.666666666666666</c:v>
                </c:pt>
                <c:pt idx="21">
                  <c:v>0.6875</c:v>
                </c:pt>
                <c:pt idx="22">
                  <c:v>0.708333333333333</c:v>
                </c:pt>
                <c:pt idx="23">
                  <c:v>0.729166666666666</c:v>
                </c:pt>
                <c:pt idx="24">
                  <c:v>0.75</c:v>
                </c:pt>
                <c:pt idx="25">
                  <c:v>0.770833333333333</c:v>
                </c:pt>
                <c:pt idx="26">
                  <c:v>0.791666666666666</c:v>
                </c:pt>
                <c:pt idx="27">
                  <c:v>0.8125</c:v>
                </c:pt>
                <c:pt idx="28">
                  <c:v>0.833333333333333</c:v>
                </c:pt>
                <c:pt idx="29">
                  <c:v>0.854166666666666</c:v>
                </c:pt>
                <c:pt idx="30">
                  <c:v>0.874999999999999</c:v>
                </c:pt>
                <c:pt idx="31">
                  <c:v>0.895833333333333</c:v>
                </c:pt>
                <c:pt idx="32">
                  <c:v>0.916666666666666</c:v>
                </c:pt>
              </c:strCache>
            </c:strRef>
          </c:cat>
          <c:val>
            <c:numRef>
              <c:f>'Data Sheet'!$K$3:$K$35</c:f>
              <c:numCache>
                <c:ptCount val="33"/>
                <c:pt idx="0">
                  <c:v>0.40546747679609785</c:v>
                </c:pt>
                <c:pt idx="1">
                  <c:v>0.19872957745387798</c:v>
                </c:pt>
                <c:pt idx="2">
                  <c:v>0.7905419788409334</c:v>
                </c:pt>
                <c:pt idx="3">
                  <c:v>0.14458916824817947</c:v>
                </c:pt>
                <c:pt idx="4">
                  <c:v>0.31052537282777815</c:v>
                </c:pt>
                <c:pt idx="5">
                  <c:v>0.13791156089034484</c:v>
                </c:pt>
                <c:pt idx="6">
                  <c:v>0.22183244898335952</c:v>
                </c:pt>
                <c:pt idx="7">
                  <c:v>0.5695225368239116</c:v>
                </c:pt>
                <c:pt idx="8">
                  <c:v>0.9992433573948787</c:v>
                </c:pt>
                <c:pt idx="9">
                  <c:v>0.949593937990031</c:v>
                </c:pt>
                <c:pt idx="10">
                  <c:v>0.9429688164102887</c:v>
                </c:pt>
                <c:pt idx="11">
                  <c:v>0.6024708879551481</c:v>
                </c:pt>
                <c:pt idx="12">
                  <c:v>0.4581146289839916</c:v>
                </c:pt>
                <c:pt idx="13">
                  <c:v>0.5133332759094269</c:v>
                </c:pt>
                <c:pt idx="14">
                  <c:v>0.41707322077319087</c:v>
                </c:pt>
                <c:pt idx="15">
                  <c:v>0.5250859785071517</c:v>
                </c:pt>
                <c:pt idx="16">
                  <c:v>0.8014447790553156</c:v>
                </c:pt>
                <c:pt idx="17">
                  <c:v>0.9153162381420167</c:v>
                </c:pt>
                <c:pt idx="18">
                  <c:v>0.6454442863916968</c:v>
                </c:pt>
                <c:pt idx="19">
                  <c:v>0.374264093463445</c:v>
                </c:pt>
                <c:pt idx="20">
                  <c:v>0.16997119836894792</c:v>
                </c:pt>
                <c:pt idx="21">
                  <c:v>0.1434419685262064</c:v>
                </c:pt>
                <c:pt idx="22">
                  <c:v>0.10443396573303032</c:v>
                </c:pt>
                <c:pt idx="23">
                  <c:v>0.1574784855546153</c:v>
                </c:pt>
                <c:pt idx="24">
                  <c:v>0.16210513701630858</c:v>
                </c:pt>
                <c:pt idx="25">
                  <c:v>0.11137660967250917</c:v>
                </c:pt>
                <c:pt idx="26">
                  <c:v>0.0884954413614959</c:v>
                </c:pt>
                <c:pt idx="27">
                  <c:v>0.147511676264947</c:v>
                </c:pt>
                <c:pt idx="28">
                  <c:v>0.1949166891730546</c:v>
                </c:pt>
                <c:pt idx="29">
                  <c:v>0.47984545238865695</c:v>
                </c:pt>
                <c:pt idx="30">
                  <c:v>0.7905419788409334</c:v>
                </c:pt>
                <c:pt idx="31">
                  <c:v>0.834795355838769</c:v>
                </c:pt>
                <c:pt idx="32">
                  <c:v>0.7776032148424544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'Data Sheet'!$L$2</c:f>
              <c:strCache>
                <c:ptCount val="1"/>
                <c:pt idx="0">
                  <c:v>Lost Calls total (Plan)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'Data Sheet'!$A$3:$A$35</c:f>
              <c:strCache>
                <c:ptCount val="33"/>
                <c:pt idx="0">
                  <c:v>0.25</c:v>
                </c:pt>
                <c:pt idx="1">
                  <c:v>0.2708333333333333</c:v>
                </c:pt>
                <c:pt idx="2">
                  <c:v>0.291666666666667</c:v>
                </c:pt>
                <c:pt idx="3">
                  <c:v>0.3125</c:v>
                </c:pt>
                <c:pt idx="4">
                  <c:v>0.333333333333333</c:v>
                </c:pt>
                <c:pt idx="5">
                  <c:v>0.354166666666667</c:v>
                </c:pt>
                <c:pt idx="6">
                  <c:v>0.375</c:v>
                </c:pt>
                <c:pt idx="7">
                  <c:v>0.395833333333333</c:v>
                </c:pt>
                <c:pt idx="8">
                  <c:v>0.416666666666667</c:v>
                </c:pt>
                <c:pt idx="9">
                  <c:v>0.4375</c:v>
                </c:pt>
                <c:pt idx="10">
                  <c:v>0.458333333333333</c:v>
                </c:pt>
                <c:pt idx="11">
                  <c:v>0.479166666666666</c:v>
                </c:pt>
                <c:pt idx="12">
                  <c:v>0.5</c:v>
                </c:pt>
                <c:pt idx="13">
                  <c:v>0.520833333333333</c:v>
                </c:pt>
                <c:pt idx="14">
                  <c:v>0.541666666666666</c:v>
                </c:pt>
                <c:pt idx="15">
                  <c:v>0.5625</c:v>
                </c:pt>
                <c:pt idx="16">
                  <c:v>0.583333333333333</c:v>
                </c:pt>
                <c:pt idx="17">
                  <c:v>0.604166666666666</c:v>
                </c:pt>
                <c:pt idx="18">
                  <c:v>0.625</c:v>
                </c:pt>
                <c:pt idx="19">
                  <c:v>0.645833333333333</c:v>
                </c:pt>
                <c:pt idx="20">
                  <c:v>0.666666666666666</c:v>
                </c:pt>
                <c:pt idx="21">
                  <c:v>0.6875</c:v>
                </c:pt>
                <c:pt idx="22">
                  <c:v>0.708333333333333</c:v>
                </c:pt>
                <c:pt idx="23">
                  <c:v>0.729166666666666</c:v>
                </c:pt>
                <c:pt idx="24">
                  <c:v>0.75</c:v>
                </c:pt>
                <c:pt idx="25">
                  <c:v>0.770833333333333</c:v>
                </c:pt>
                <c:pt idx="26">
                  <c:v>0.791666666666666</c:v>
                </c:pt>
                <c:pt idx="27">
                  <c:v>0.8125</c:v>
                </c:pt>
                <c:pt idx="28">
                  <c:v>0.833333333333333</c:v>
                </c:pt>
                <c:pt idx="29">
                  <c:v>0.854166666666666</c:v>
                </c:pt>
                <c:pt idx="30">
                  <c:v>0.874999999999999</c:v>
                </c:pt>
                <c:pt idx="31">
                  <c:v>0.895833333333333</c:v>
                </c:pt>
                <c:pt idx="32">
                  <c:v>0.916666666666666</c:v>
                </c:pt>
              </c:strCache>
            </c:strRef>
          </c:cat>
          <c:val>
            <c:numRef>
              <c:f>'Data Sheet'!$L$3:$L$35</c:f>
              <c:numCache>
                <c:ptCount val="33"/>
                <c:pt idx="0">
                  <c:v>0.16331768035888672</c:v>
                </c:pt>
                <c:pt idx="1">
                  <c:v>0.29172229766845703</c:v>
                </c:pt>
                <c:pt idx="2">
                  <c:v>0.04804515838623047</c:v>
                </c:pt>
                <c:pt idx="3">
                  <c:v>0.3362455368041992</c:v>
                </c:pt>
                <c:pt idx="4">
                  <c:v>0.19789981842041016</c:v>
                </c:pt>
                <c:pt idx="5">
                  <c:v>0.3410177230834961</c:v>
                </c:pt>
                <c:pt idx="6">
                  <c:v>0.24846172332763672</c:v>
                </c:pt>
                <c:pt idx="7">
                  <c:v>0.10061168670654297</c:v>
                </c:pt>
                <c:pt idx="8">
                  <c:v>0.00042247772216796875</c:v>
                </c:pt>
                <c:pt idx="9">
                  <c:v>0.015275001525878906</c:v>
                </c:pt>
                <c:pt idx="10">
                  <c:v>0.016936302185058594</c:v>
                </c:pt>
                <c:pt idx="11">
                  <c:v>0.09204578399658203</c:v>
                </c:pt>
                <c:pt idx="12">
                  <c:v>0.13071537017822266</c:v>
                </c:pt>
                <c:pt idx="13">
                  <c:v>0.11478519439697266</c:v>
                </c:pt>
                <c:pt idx="14">
                  <c:v>0.1437234878540039</c:v>
                </c:pt>
                <c:pt idx="15">
                  <c:v>0.11169719696044922</c:v>
                </c:pt>
                <c:pt idx="16">
                  <c:v>0.048605918884277344</c:v>
                </c:pt>
                <c:pt idx="17">
                  <c:v>0.023665428161621094</c:v>
                </c:pt>
                <c:pt idx="18">
                  <c:v>0.08222103118896484</c:v>
                </c:pt>
                <c:pt idx="19">
                  <c:v>0.15840816497802734</c:v>
                </c:pt>
                <c:pt idx="20">
                  <c:v>0.2832345962524414</c:v>
                </c:pt>
                <c:pt idx="21">
                  <c:v>0.3153352737426758</c:v>
                </c:pt>
                <c:pt idx="22">
                  <c:v>0.37835216522216797</c:v>
                </c:pt>
                <c:pt idx="23">
                  <c:v>0.30222225189208984</c:v>
                </c:pt>
                <c:pt idx="24">
                  <c:v>0.2970418930053711</c:v>
                </c:pt>
                <c:pt idx="25">
                  <c:v>0.3732595443725586</c:v>
                </c:pt>
                <c:pt idx="26">
                  <c:v>0.42284679412841797</c:v>
                </c:pt>
                <c:pt idx="27">
                  <c:v>0.3258028030395508</c:v>
                </c:pt>
                <c:pt idx="28">
                  <c:v>0.2749662399291992</c:v>
                </c:pt>
                <c:pt idx="29">
                  <c:v>0.12876605987548828</c:v>
                </c:pt>
                <c:pt idx="30">
                  <c:v>0.04804515838623047</c:v>
                </c:pt>
                <c:pt idx="31">
                  <c:v>0.03774547576904297</c:v>
                </c:pt>
                <c:pt idx="32">
                  <c:v>0.05097484588623047</c:v>
                </c:pt>
              </c:numCache>
            </c:numRef>
          </c:val>
          <c:smooth val="0"/>
        </c:ser>
        <c:marker val="1"/>
        <c:axId val="53696346"/>
        <c:axId val="13505067"/>
      </c:lineChart>
      <c:catAx>
        <c:axId val="53696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505067"/>
        <c:crosses val="autoZero"/>
        <c:auto val="1"/>
        <c:lblOffset val="100"/>
        <c:noMultiLvlLbl val="0"/>
      </c:catAx>
      <c:valAx>
        <c:axId val="13505067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6963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575"/>
          <c:y val="0.606"/>
          <c:w val="0.1195"/>
          <c:h val="0.22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Average Speed of Answer with planned Agents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'Data Sheet'!$N$2</c:f>
              <c:strCache>
                <c:ptCount val="1"/>
                <c:pt idx="0">
                  <c:v>Avg. Speed of Answer (Plan)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Sheet'!$A$3:$A$35</c:f>
              <c:strCache>
                <c:ptCount val="33"/>
                <c:pt idx="0">
                  <c:v>0.25</c:v>
                </c:pt>
                <c:pt idx="1">
                  <c:v>0.2708333333333333</c:v>
                </c:pt>
                <c:pt idx="2">
                  <c:v>0.291666666666667</c:v>
                </c:pt>
                <c:pt idx="3">
                  <c:v>0.3125</c:v>
                </c:pt>
                <c:pt idx="4">
                  <c:v>0.333333333333333</c:v>
                </c:pt>
                <c:pt idx="5">
                  <c:v>0.354166666666667</c:v>
                </c:pt>
                <c:pt idx="6">
                  <c:v>0.375</c:v>
                </c:pt>
                <c:pt idx="7">
                  <c:v>0.395833333333333</c:v>
                </c:pt>
                <c:pt idx="8">
                  <c:v>0.416666666666667</c:v>
                </c:pt>
                <c:pt idx="9">
                  <c:v>0.4375</c:v>
                </c:pt>
                <c:pt idx="10">
                  <c:v>0.458333333333333</c:v>
                </c:pt>
                <c:pt idx="11">
                  <c:v>0.479166666666666</c:v>
                </c:pt>
                <c:pt idx="12">
                  <c:v>0.5</c:v>
                </c:pt>
                <c:pt idx="13">
                  <c:v>0.520833333333333</c:v>
                </c:pt>
                <c:pt idx="14">
                  <c:v>0.541666666666666</c:v>
                </c:pt>
                <c:pt idx="15">
                  <c:v>0.5625</c:v>
                </c:pt>
                <c:pt idx="16">
                  <c:v>0.583333333333333</c:v>
                </c:pt>
                <c:pt idx="17">
                  <c:v>0.604166666666666</c:v>
                </c:pt>
                <c:pt idx="18">
                  <c:v>0.625</c:v>
                </c:pt>
                <c:pt idx="19">
                  <c:v>0.645833333333333</c:v>
                </c:pt>
                <c:pt idx="20">
                  <c:v>0.666666666666666</c:v>
                </c:pt>
                <c:pt idx="21">
                  <c:v>0.6875</c:v>
                </c:pt>
                <c:pt idx="22">
                  <c:v>0.708333333333333</c:v>
                </c:pt>
                <c:pt idx="23">
                  <c:v>0.729166666666666</c:v>
                </c:pt>
                <c:pt idx="24">
                  <c:v>0.75</c:v>
                </c:pt>
                <c:pt idx="25">
                  <c:v>0.770833333333333</c:v>
                </c:pt>
                <c:pt idx="26">
                  <c:v>0.791666666666666</c:v>
                </c:pt>
                <c:pt idx="27">
                  <c:v>0.8125</c:v>
                </c:pt>
                <c:pt idx="28">
                  <c:v>0.833333333333333</c:v>
                </c:pt>
                <c:pt idx="29">
                  <c:v>0.854166666666666</c:v>
                </c:pt>
                <c:pt idx="30">
                  <c:v>0.874999999999999</c:v>
                </c:pt>
                <c:pt idx="31">
                  <c:v>0.895833333333333</c:v>
                </c:pt>
                <c:pt idx="32">
                  <c:v>0.916666666666666</c:v>
                </c:pt>
              </c:strCache>
            </c:strRef>
          </c:cat>
          <c:val>
            <c:numRef>
              <c:f>'Data Sheet'!$N$3:$N$35</c:f>
              <c:numCache>
                <c:ptCount val="33"/>
                <c:pt idx="0">
                  <c:v>106.23241741443397</c:v>
                </c:pt>
                <c:pt idx="1">
                  <c:v>268.52027748377907</c:v>
                </c:pt>
                <c:pt idx="2">
                  <c:v>16.702304511806876</c:v>
                </c:pt>
                <c:pt idx="3">
                  <c:v>334.9257705826842</c:v>
                </c:pt>
                <c:pt idx="4">
                  <c:v>135.16535119627602</c:v>
                </c:pt>
                <c:pt idx="5">
                  <c:v>341.6992468754431</c:v>
                </c:pt>
                <c:pt idx="6">
                  <c:v>193.64985744062892</c:v>
                </c:pt>
                <c:pt idx="7">
                  <c:v>42.530191562474975</c:v>
                </c:pt>
                <c:pt idx="8">
                  <c:v>0.04561055040890861</c:v>
                </c:pt>
                <c:pt idx="9">
                  <c:v>2.7844686408253247</c:v>
                </c:pt>
                <c:pt idx="10">
                  <c:v>3.168890273162475</c:v>
                </c:pt>
                <c:pt idx="11">
                  <c:v>35.057253188267836</c:v>
                </c:pt>
                <c:pt idx="12">
                  <c:v>62.19755639572831</c:v>
                </c:pt>
                <c:pt idx="13">
                  <c:v>50.117177436321356</c:v>
                </c:pt>
                <c:pt idx="14">
                  <c:v>73.10829656307317</c:v>
                </c:pt>
                <c:pt idx="15">
                  <c:v>47.852703154553446</c:v>
                </c:pt>
                <c:pt idx="16">
                  <c:v>12.907252626053351</c:v>
                </c:pt>
                <c:pt idx="17">
                  <c:v>4.823707131317752</c:v>
                </c:pt>
                <c:pt idx="18">
                  <c:v>28.566033771617057</c:v>
                </c:pt>
                <c:pt idx="19">
                  <c:v>85.71689895906952</c:v>
                </c:pt>
                <c:pt idx="20">
                  <c:v>237.54399704602594</c:v>
                </c:pt>
                <c:pt idx="21">
                  <c:v>287.67965479679606</c:v>
                </c:pt>
                <c:pt idx="22">
                  <c:v>405.03144592441276</c:v>
                </c:pt>
                <c:pt idx="23">
                  <c:v>269.44358042735564</c:v>
                </c:pt>
                <c:pt idx="24">
                  <c:v>261.383214134979</c:v>
                </c:pt>
                <c:pt idx="25">
                  <c:v>397.74952903893734</c:v>
                </c:pt>
                <c:pt idx="26">
                  <c:v>507.40788764347616</c:v>
                </c:pt>
                <c:pt idx="27">
                  <c:v>311.43033524973157</c:v>
                </c:pt>
                <c:pt idx="28">
                  <c:v>231.97981323138637</c:v>
                </c:pt>
                <c:pt idx="29">
                  <c:v>67.90788213130132</c:v>
                </c:pt>
                <c:pt idx="30">
                  <c:v>16.702304511806876</c:v>
                </c:pt>
                <c:pt idx="31">
                  <c:v>13.18356992711872</c:v>
                </c:pt>
                <c:pt idx="32">
                  <c:v>21.539830398576015</c:v>
                </c:pt>
              </c:numCache>
            </c:numRef>
          </c:val>
        </c:ser>
        <c:axId val="54436740"/>
        <c:axId val="20168613"/>
      </c:barChart>
      <c:catAx>
        <c:axId val="54436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168613"/>
        <c:crosses val="autoZero"/>
        <c:auto val="1"/>
        <c:lblOffset val="100"/>
        <c:noMultiLvlLbl val="0"/>
      </c:catAx>
      <c:valAx>
        <c:axId val="20168613"/>
        <c:scaling>
          <c:orientation val="minMax"/>
          <c:max val="8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436740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1"/>
  <sheetViews>
    <sheetView workbookViewId="0" zoomScale="93"/>
  </sheetViews>
  <pageMargins left="0.75" right="0.75" top="1" bottom="1" header="0.4921259845" footer="0.492125984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m2"/>
  <sheetViews>
    <sheetView workbookViewId="0" zoomScale="93"/>
  </sheetViews>
  <pageMargins left="0.75" right="0.75" top="1" bottom="1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amm3"/>
  <sheetViews>
    <sheetView workbookViewId="0" zoomScale="93"/>
  </sheetViews>
  <pageMargins left="0.75" right="0.75" top="1" bottom="1" header="0.4921259845" footer="0.492125984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amm4"/>
  <sheetViews>
    <sheetView workbookViewId="0" zoomScale="93"/>
  </sheetViews>
  <pageMargins left="0.75" right="0.75" top="1" bottom="1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Diagramm5"/>
  <sheetViews>
    <sheetView workbookViewId="0" zoomScale="93"/>
  </sheetViews>
  <pageMargins left="0.75" right="0.75" top="1" bottom="1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Diagramm6"/>
  <sheetViews>
    <sheetView workbookViewId="0" zoomScale="93"/>
  </sheetViews>
  <pageMargins left="0.75" right="0.75" top="1" bottom="1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Diagramm7"/>
  <sheetViews>
    <sheetView workbookViewId="0" zoomScale="93"/>
  </sheetViews>
  <pageMargins left="0.75" right="0.75" top="1" bottom="1" header="0.4921259845" footer="0.492125984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Diagramm8"/>
  <sheetViews>
    <sheetView workbookViewId="0" zoomScale="93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59155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62625"/>
    <xdr:graphicFrame>
      <xdr:nvGraphicFramePr>
        <xdr:cNvPr id="1" name="Shape 1025"/>
        <xdr:cNvGraphicFramePr/>
      </xdr:nvGraphicFramePr>
      <xdr:xfrm>
        <a:off x="0" y="0"/>
        <a:ext cx="9220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62625"/>
    <xdr:graphicFrame>
      <xdr:nvGraphicFramePr>
        <xdr:cNvPr id="1" name="Shape 1025"/>
        <xdr:cNvGraphicFramePr/>
      </xdr:nvGraphicFramePr>
      <xdr:xfrm>
        <a:off x="0" y="0"/>
        <a:ext cx="9220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62625"/>
    <xdr:graphicFrame>
      <xdr:nvGraphicFramePr>
        <xdr:cNvPr id="1" name="Shape 1025"/>
        <xdr:cNvGraphicFramePr/>
      </xdr:nvGraphicFramePr>
      <xdr:xfrm>
        <a:off x="0" y="0"/>
        <a:ext cx="9220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62625"/>
    <xdr:graphicFrame>
      <xdr:nvGraphicFramePr>
        <xdr:cNvPr id="1" name="Shape 1025"/>
        <xdr:cNvGraphicFramePr/>
      </xdr:nvGraphicFramePr>
      <xdr:xfrm>
        <a:off x="0" y="0"/>
        <a:ext cx="9220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62625"/>
    <xdr:graphicFrame>
      <xdr:nvGraphicFramePr>
        <xdr:cNvPr id="1" name="Shape 1025"/>
        <xdr:cNvGraphicFramePr/>
      </xdr:nvGraphicFramePr>
      <xdr:xfrm>
        <a:off x="0" y="0"/>
        <a:ext cx="9220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9155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62625"/>
    <xdr:graphicFrame>
      <xdr:nvGraphicFramePr>
        <xdr:cNvPr id="1" name="Shape 1025"/>
        <xdr:cNvGraphicFramePr/>
      </xdr:nvGraphicFramePr>
      <xdr:xfrm>
        <a:off x="0" y="0"/>
        <a:ext cx="9220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ttings\U416608\Application%20Data\Microsoft\AddIns\AnswerXLS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nctions"/>
    </sheetNames>
    <definedNames>
      <definedName name="AvgSpeedAnsw"/>
      <definedName name="LostCalls"/>
      <definedName name="LostCallsimmediate"/>
      <definedName name="MargOppCost"/>
      <definedName name="Occupation"/>
      <definedName name="OppCost"/>
      <definedName name="OptNumTSR"/>
      <definedName name="ServiceLevel"/>
      <definedName name="TrunkLoa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B35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2" sqref="M2"/>
    </sheetView>
  </sheetViews>
  <sheetFormatPr defaultColWidth="11.421875" defaultRowHeight="12.75" outlineLevelCol="1"/>
  <cols>
    <col min="1" max="1" width="5.8515625" style="4" customWidth="1"/>
    <col min="2" max="2" width="7.00390625" style="2" customWidth="1"/>
    <col min="3" max="3" width="7.00390625" style="6" customWidth="1"/>
    <col min="4" max="8" width="7.00390625" style="6" customWidth="1" outlineLevel="1"/>
    <col min="9" max="9" width="7.00390625" style="5" customWidth="1" outlineLevel="1"/>
    <col min="10" max="10" width="7.140625" style="2" customWidth="1"/>
    <col min="11" max="17" width="7.140625" style="6" customWidth="1"/>
    <col min="18" max="18" width="7.140625" style="5" customWidth="1"/>
    <col min="19" max="19" width="7.140625" style="2" customWidth="1"/>
    <col min="20" max="27" width="7.140625" style="6" customWidth="1"/>
    <col min="28" max="28" width="7.140625" style="5" customWidth="1"/>
  </cols>
  <sheetData>
    <row r="1" spans="1:28" ht="12.75">
      <c r="A1" s="35"/>
      <c r="B1" s="53" t="s">
        <v>0</v>
      </c>
      <c r="C1" s="54"/>
      <c r="D1" s="54"/>
      <c r="E1" s="54"/>
      <c r="F1" s="54"/>
      <c r="G1" s="54"/>
      <c r="H1" s="54"/>
      <c r="I1" s="55"/>
      <c r="J1" s="47" t="s">
        <v>36</v>
      </c>
      <c r="K1" s="48"/>
      <c r="L1" s="48"/>
      <c r="M1" s="48"/>
      <c r="N1" s="48"/>
      <c r="O1" s="48"/>
      <c r="P1" s="48"/>
      <c r="Q1" s="48"/>
      <c r="R1" s="49"/>
      <c r="S1" s="50" t="s">
        <v>25</v>
      </c>
      <c r="T1" s="51"/>
      <c r="U1" s="51"/>
      <c r="V1" s="51"/>
      <c r="W1" s="51"/>
      <c r="X1" s="51"/>
      <c r="Y1" s="51"/>
      <c r="Z1" s="51"/>
      <c r="AA1" s="51"/>
      <c r="AB1" s="52"/>
    </row>
    <row r="2" spans="1:28" s="1" customFormat="1" ht="115.5" thickBot="1">
      <c r="A2" s="36" t="s">
        <v>3</v>
      </c>
      <c r="B2" s="39" t="s">
        <v>4</v>
      </c>
      <c r="C2" s="37" t="s">
        <v>5</v>
      </c>
      <c r="D2" s="37" t="s">
        <v>6</v>
      </c>
      <c r="E2" s="37" t="s">
        <v>7</v>
      </c>
      <c r="F2" s="37" t="s">
        <v>12</v>
      </c>
      <c r="G2" s="37" t="s">
        <v>8</v>
      </c>
      <c r="H2" s="37" t="s">
        <v>9</v>
      </c>
      <c r="I2" s="38" t="s">
        <v>10</v>
      </c>
      <c r="J2" s="39" t="s">
        <v>11</v>
      </c>
      <c r="K2" s="37" t="s">
        <v>1</v>
      </c>
      <c r="L2" s="37" t="s">
        <v>39</v>
      </c>
      <c r="M2" s="37" t="s">
        <v>40</v>
      </c>
      <c r="N2" s="37" t="s">
        <v>13</v>
      </c>
      <c r="O2" s="37" t="s">
        <v>14</v>
      </c>
      <c r="P2" s="37" t="s">
        <v>15</v>
      </c>
      <c r="Q2" s="37" t="s">
        <v>16</v>
      </c>
      <c r="R2" s="38" t="s">
        <v>17</v>
      </c>
      <c r="S2" s="32" t="s">
        <v>18</v>
      </c>
      <c r="T2" s="33" t="s">
        <v>19</v>
      </c>
      <c r="U2" s="33" t="s">
        <v>2</v>
      </c>
      <c r="V2" s="33" t="s">
        <v>42</v>
      </c>
      <c r="W2" s="33" t="s">
        <v>41</v>
      </c>
      <c r="X2" s="33" t="s">
        <v>20</v>
      </c>
      <c r="Y2" s="33" t="s">
        <v>21</v>
      </c>
      <c r="Z2" s="33" t="s">
        <v>22</v>
      </c>
      <c r="AA2" s="33" t="s">
        <v>23</v>
      </c>
      <c r="AB2" s="34" t="s">
        <v>24</v>
      </c>
    </row>
    <row r="3" spans="1:28" ht="12.75">
      <c r="A3" s="3">
        <v>0.25</v>
      </c>
      <c r="B3" s="42">
        <v>117</v>
      </c>
      <c r="C3" s="24">
        <v>12</v>
      </c>
      <c r="D3" s="24">
        <f>'Basic Parameters'!B$1</f>
        <v>167</v>
      </c>
      <c r="E3" s="24">
        <f>'Basic Parameters'!B$2</f>
        <v>34</v>
      </c>
      <c r="F3" s="24">
        <f>'Basic Parameters'!B$11</f>
        <v>665.0857851010985</v>
      </c>
      <c r="G3" s="25">
        <f>'Basic Parameters'!B$3</f>
        <v>0.27</v>
      </c>
      <c r="H3" s="26">
        <f>'Basic Parameters'!B$4</f>
        <v>7</v>
      </c>
      <c r="I3" s="27">
        <f>'Basic Parameters'!B$5</f>
        <v>23</v>
      </c>
      <c r="J3" s="44">
        <f>[1]!Occupation(B3,'Basic Parameters'!B$6,D3,E3,'Basic Parameters'!B$12,F3,G3,C3)</f>
        <v>0.9109378755092621</v>
      </c>
      <c r="K3" s="8">
        <f>[1]!ServiceLevel(B3,'Basic Parameters'!B$6,D3,E3,'Basic Parameters'!B$7,'Basic Parameters'!B$12,F3,G3,C3)</f>
        <v>0.40546747679609785</v>
      </c>
      <c r="L3" s="8">
        <f>[1]!LostCalls(B3,'Basic Parameters'!B$6,D3,E3,'Basic Parameters'!B$12,F3,G3,C3)</f>
        <v>0.16331768035888672</v>
      </c>
      <c r="M3" s="8">
        <f>[1]!LostCallsimmediate(B3,'Basic Parameters'!B$6,D3,E3,'Basic Parameters'!B$12,F3,G3,C3)</f>
        <v>0.07600263553225425</v>
      </c>
      <c r="N3" s="9">
        <f>[1]!AvgSpeedAnsw(B3,'Basic Parameters'!B$6,D3,E3,'Basic Parameters'!B$12,F3,G3,C3)</f>
        <v>106.23241741443397</v>
      </c>
      <c r="O3" s="9">
        <f>[1]!TrunkLoad(B3,'Basic Parameters'!B$6,D3,E3,'Basic Parameters'!B$12,F3,G3,C3)</f>
        <v>16.15708232534914</v>
      </c>
      <c r="P3" s="8">
        <f>_XLL.PROBOFDELAY(B3,'Basic Parameters'!B$6,D3,E3,L3,C3)</f>
        <v>0.6751102655192099</v>
      </c>
      <c r="Q3" s="10">
        <f>[1]!OppCost(B3,'Basic Parameters'!B$6,D3,E3,'Basic Parameters'!B$12,F3,G3,H3,C3)</f>
        <v>133.75718021392822</v>
      </c>
      <c r="R3" s="11">
        <f>[1]!MargOppCost(B3,'Basic Parameters'!B$6,D3,E3,'Basic Parameters'!B$12,F3,G3,H3,C3)</f>
        <v>34.525943756103516</v>
      </c>
      <c r="S3" s="12">
        <f>[1]!OptNumTSR(B3,'Basic Parameters'!B$6,D3,E3,'Basic Parameters'!B$12,F3,G3,H3,I3)</f>
        <v>17</v>
      </c>
      <c r="T3" s="8">
        <f>[1]!Occupation(B3,'Basic Parameters'!B$6,D3,E3,'Basic Parameters'!B$12,F3,G3,S3)</f>
        <v>0.7468868174272425</v>
      </c>
      <c r="U3" s="8">
        <f>[1]!ServiceLevel(B3,'Basic Parameters'!B$6,D3,E3,'Basic Parameters'!B$7,'Basic Parameters'!B$12,F3,G3,S3)</f>
        <v>0.8796698350736527</v>
      </c>
      <c r="V3" s="8">
        <f>[1]!LostCalls(B3,'Basic Parameters'!B$6,D3,E3,'Basic Parameters'!B$12,F3,G3,S3)</f>
        <v>0.028161048889160156</v>
      </c>
      <c r="W3" s="8">
        <f>[1]!LostCallsimmediate(B3,'Basic Parameters'!B$6,D3,E3,'Basic Parameters'!B$12,F3,G3,S3)</f>
        <v>0.020626296579517315</v>
      </c>
      <c r="X3" s="9">
        <f>[1]!AvgSpeedAnsw(B3,'Basic Parameters'!B$6,D3,E3,'Basic Parameters'!B$12,F3,G3,S3)</f>
        <v>8.486589486247688</v>
      </c>
      <c r="Y3" s="9">
        <f>[1]!TrunkLoad(B3,'Basic Parameters'!B$6,D3,E3,'Basic Parameters'!B$12,F3,G3,S3)</f>
        <v>11.102170219770619</v>
      </c>
      <c r="Z3" s="8">
        <f>_XLL.PROBOFDELAY(B3,'Basic Parameters'!B$6,D3,E3,L3,S3)</f>
        <v>0.06334611675863146</v>
      </c>
      <c r="AA3" s="10">
        <f>[1]!OppCost(B3,'Basic Parameters'!B$6,D3,E3,'Basic Parameters'!B$12,F3,G3,H3,S3)</f>
        <v>23.063899040222168</v>
      </c>
      <c r="AB3" s="11">
        <f>[1]!MargOppCost(B3,'Basic Parameters'!B$6,D3,E3,'Basic Parameters'!B$12,F3,G3,H3,S3)</f>
        <v>8.24798583984375</v>
      </c>
    </row>
    <row r="4" spans="1:28" ht="12.75">
      <c r="A4" s="7">
        <v>0.2708333333333333</v>
      </c>
      <c r="B4" s="43">
        <v>146</v>
      </c>
      <c r="C4" s="28">
        <v>12</v>
      </c>
      <c r="D4" s="28">
        <f>'Basic Parameters'!B$1</f>
        <v>167</v>
      </c>
      <c r="E4" s="28">
        <f>'Basic Parameters'!B$2</f>
        <v>34</v>
      </c>
      <c r="F4" s="28">
        <f>'Basic Parameters'!B$11</f>
        <v>665.0857851010985</v>
      </c>
      <c r="G4" s="29">
        <f>'Basic Parameters'!B$3</f>
        <v>0.27</v>
      </c>
      <c r="H4" s="30">
        <f>'Basic Parameters'!B$4</f>
        <v>7</v>
      </c>
      <c r="I4" s="31">
        <f>'Basic Parameters'!B$5</f>
        <v>23</v>
      </c>
      <c r="J4" s="45">
        <f>[1]!Occupation(B4,'Basic Parameters'!B$6,D4,E4,'Basic Parameters'!B$12,F4,G4,C4)</f>
        <v>0.9622739561398825</v>
      </c>
      <c r="K4" s="13">
        <f>[1]!ServiceLevel(B4,'Basic Parameters'!B$6,D4,E4,'Basic Parameters'!B$7,'Basic Parameters'!B$12,F4,G4,C4)</f>
        <v>0.19872957745387798</v>
      </c>
      <c r="L4" s="13">
        <f>[1]!LostCalls(B4,'Basic Parameters'!B$6,D4,E4,'Basic Parameters'!B$12,F4,G4,C4)</f>
        <v>0.29172229766845703</v>
      </c>
      <c r="M4" s="13">
        <f>[1]!LostCallsimmediate(B4,'Basic Parameters'!B$6,D4,E4,'Basic Parameters'!B$12,F4,G4,C4)</f>
        <v>0.09684983248624614</v>
      </c>
      <c r="N4" s="14">
        <f>[1]!AvgSpeedAnsw(B4,'Basic Parameters'!B$6,D4,E4,'Basic Parameters'!B$12,F4,G4,C4)</f>
        <v>268.52027748377907</v>
      </c>
      <c r="O4" s="14">
        <f>[1]!TrunkLoad(B4,'Basic Parameters'!B$6,D4,E4,'Basic Parameters'!B$12,F4,G4,C4)</f>
        <v>32.472047479856485</v>
      </c>
      <c r="P4" s="13">
        <f>_XLL.PROBOFDELAY(B4,'Basic Parameters'!B$6,D4,E4,L4,C4)</f>
        <v>0.8538861541645929</v>
      </c>
      <c r="Q4" s="15">
        <f>[1]!OppCost(B4,'Basic Parameters'!B$6,D4,E4,'Basic Parameters'!B$12,F4,G4,H4,C4)</f>
        <v>298.1401882171631</v>
      </c>
      <c r="R4" s="16">
        <f>[1]!MargOppCost(B4,'Basic Parameters'!B$6,D4,E4,'Basic Parameters'!B$12,F4,G4,H4,C4)</f>
        <v>51.52806854248047</v>
      </c>
      <c r="S4" s="17">
        <f>[1]!OptNumTSR(B4,'Basic Parameters'!B$6,D4,E4,'Basic Parameters'!B$12,F4,G4,H4,I4)</f>
        <v>20</v>
      </c>
      <c r="T4" s="13">
        <f>[1]!Occupation(B4,'Basic Parameters'!B$6,D4,E4,'Basic Parameters'!B$12,F4,G4,S4)</f>
        <v>0.7870378753344218</v>
      </c>
      <c r="U4" s="13">
        <f>[1]!ServiceLevel(B4,'Basic Parameters'!B$6,D4,E4,'Basic Parameters'!B$7,'Basic Parameters'!B$12,F4,G4,S4)</f>
        <v>0.8528470849887411</v>
      </c>
      <c r="V4" s="13">
        <f>[1]!LostCalls(B4,'Basic Parameters'!B$6,D4,E4,'Basic Parameters'!B$12,F4,G4,S4)</f>
        <v>0.034506797790527344</v>
      </c>
      <c r="W4" s="13">
        <f>[1]!LostCallsimmediate(B4,'Basic Parameters'!B$6,D4,E4,'Basic Parameters'!B$12,F4,G4,S4)</f>
        <v>0.025226135100615533</v>
      </c>
      <c r="X4" s="14">
        <f>[1]!AvgSpeedAnsw(B4,'Basic Parameters'!B$6,D4,E4,'Basic Parameters'!B$12,F4,G4,S4)</f>
        <v>10.399590417815453</v>
      </c>
      <c r="Y4" s="14">
        <f>[1]!TrunkLoad(B4,'Basic Parameters'!B$6,D4,E4,'Basic Parameters'!B$12,F4,G4,S4)</f>
        <v>13.923994259597295</v>
      </c>
      <c r="Z4" s="13">
        <f>_XLL.PROBOFDELAY(B4,'Basic Parameters'!B$6,D4,E4,L4,S4)</f>
        <v>0.01666483796016665</v>
      </c>
      <c r="AA4" s="15">
        <f>[1]!OppCost(B4,'Basic Parameters'!B$6,D4,E4,'Basic Parameters'!B$12,F4,G4,H4,S4)</f>
        <v>35.265947341918945</v>
      </c>
      <c r="AB4" s="16">
        <f>[1]!MargOppCost(B4,'Basic Parameters'!B$6,D4,E4,'Basic Parameters'!B$12,F4,G4,H4,S4)</f>
        <v>10.984363555908203</v>
      </c>
    </row>
    <row r="5" spans="1:28" ht="12.75">
      <c r="A5" s="3">
        <v>0.291666666666667</v>
      </c>
      <c r="B5" s="42">
        <v>137</v>
      </c>
      <c r="C5" s="24">
        <v>18</v>
      </c>
      <c r="D5" s="24">
        <f>'Basic Parameters'!B$1</f>
        <v>167</v>
      </c>
      <c r="E5" s="24">
        <f>'Basic Parameters'!B$2</f>
        <v>34</v>
      </c>
      <c r="F5" s="24">
        <f>'Basic Parameters'!B$11</f>
        <v>665.0857851010985</v>
      </c>
      <c r="G5" s="25">
        <f>'Basic Parameters'!B$3</f>
        <v>0.27</v>
      </c>
      <c r="H5" s="26">
        <f>'Basic Parameters'!B$4</f>
        <v>7</v>
      </c>
      <c r="I5" s="27">
        <f>'Basic Parameters'!B$5</f>
        <v>23</v>
      </c>
      <c r="J5" s="44">
        <f>[1]!Occupation(B5,'Basic Parameters'!B$6,D5,E5,'Basic Parameters'!B$12,F5,G5,C5)</f>
        <v>0.8090734714048881</v>
      </c>
      <c r="K5" s="8">
        <f>[1]!ServiceLevel(B5,'Basic Parameters'!B$6,D5,E5,'Basic Parameters'!B$7,'Basic Parameters'!B$12,F5,G5,C5)</f>
        <v>0.7905419788409334</v>
      </c>
      <c r="L5" s="8">
        <f>[1]!LostCalls(B5,'Basic Parameters'!B$6,D5,E5,'Basic Parameters'!B$12,F5,G5,C5)</f>
        <v>0.04804515838623047</v>
      </c>
      <c r="M5" s="8">
        <f>[1]!LostCallsimmediate(B5,'Basic Parameters'!B$6,D5,E5,'Basic Parameters'!B$12,F5,G5,C5)</f>
        <v>0.033252604125242585</v>
      </c>
      <c r="N5" s="9">
        <f>[1]!AvgSpeedAnsw(B5,'Basic Parameters'!B$6,D5,E5,'Basic Parameters'!B$12,F5,G5,C5)</f>
        <v>16.702304511806876</v>
      </c>
      <c r="O5" s="9">
        <f>[1]!TrunkLoad(B5,'Basic Parameters'!B$6,D5,E5,'Basic Parameters'!B$12,F5,G5,C5)</f>
        <v>13.376671021372577</v>
      </c>
      <c r="P5" s="8">
        <f>_XLL.PROBOFDELAY(B5,'Basic Parameters'!B$6,D5,E5,L5,C5)</f>
        <v>0.2999872344915078</v>
      </c>
      <c r="Q5" s="10">
        <f>[1]!OppCost(B5,'Basic Parameters'!B$6,D5,E5,'Basic Parameters'!B$12,F5,G5,H5,C5)</f>
        <v>46.07530689239502</v>
      </c>
      <c r="R5" s="11">
        <f>[1]!MargOppCost(B5,'Basic Parameters'!B$6,D5,E5,'Basic Parameters'!B$12,F5,G5,H5,C5)</f>
        <v>13.938102722167969</v>
      </c>
      <c r="S5" s="12">
        <f>[1]!OptNumTSR(B5,'Basic Parameters'!B$6,D5,E5,'Basic Parameters'!B$12,F5,G5,H5,I5)</f>
        <v>19</v>
      </c>
      <c r="T5" s="8">
        <f>[1]!Occupation(B5,'Basic Parameters'!B$6,D5,E5,'Basic Parameters'!B$12,F5,G5,S5)</f>
        <v>0.7781930741929172</v>
      </c>
      <c r="U5" s="8">
        <f>[1]!ServiceLevel(B5,'Basic Parameters'!B$6,D5,E5,'Basic Parameters'!B$7,'Basic Parameters'!B$12,F5,G5,S5)</f>
        <v>0.8566885644190343</v>
      </c>
      <c r="V5" s="8">
        <f>[1]!LostCalls(B5,'Basic Parameters'!B$6,D5,E5,'Basic Parameters'!B$12,F5,G5,S5)</f>
        <v>0.03351116180419922</v>
      </c>
      <c r="W5" s="8">
        <f>[1]!LostCallsimmediate(B5,'Basic Parameters'!B$6,D5,E5,'Basic Parameters'!B$12,F5,G5,S5)</f>
        <v>0.024436135480084272</v>
      </c>
      <c r="X5" s="9">
        <f>[1]!AvgSpeedAnsw(B5,'Basic Parameters'!B$6,D5,E5,'Basic Parameters'!B$12,F5,G5,S5)</f>
        <v>10.194714548589053</v>
      </c>
      <c r="Y5" s="9">
        <f>[1]!TrunkLoad(B5,'Basic Parameters'!B$6,D5,E5,'Basic Parameters'!B$12,F5,G5,S5)</f>
        <v>13.062631638214592</v>
      </c>
      <c r="Z5" s="8">
        <f>_XLL.PROBOFDELAY(B5,'Basic Parameters'!B$6,D5,E5,L5,S5)</f>
        <v>0.1988861919103881</v>
      </c>
      <c r="AA5" s="10">
        <f>[1]!OppCost(B5,'Basic Parameters'!B$6,D5,E5,'Basic Parameters'!B$12,F5,G5,H5,S5)</f>
        <v>32.13720417022705</v>
      </c>
      <c r="AB5" s="11">
        <f>[1]!MargOppCost(B5,'Basic Parameters'!B$6,D5,E5,'Basic Parameters'!B$12,F5,G5,H5,S5)</f>
        <v>10.378582000732422</v>
      </c>
    </row>
    <row r="6" spans="1:28" ht="12.75">
      <c r="A6" s="7">
        <v>0.3125</v>
      </c>
      <c r="B6" s="43">
        <v>238</v>
      </c>
      <c r="C6" s="28">
        <v>18</v>
      </c>
      <c r="D6" s="28">
        <f>'Basic Parameters'!B$1</f>
        <v>167</v>
      </c>
      <c r="E6" s="28">
        <f>'Basic Parameters'!B$2</f>
        <v>34</v>
      </c>
      <c r="F6" s="28">
        <f>'Basic Parameters'!B$11</f>
        <v>665.0857851010985</v>
      </c>
      <c r="G6" s="29">
        <f>'Basic Parameters'!B$3</f>
        <v>0.27</v>
      </c>
      <c r="H6" s="30">
        <f>'Basic Parameters'!B$4</f>
        <v>7</v>
      </c>
      <c r="I6" s="31">
        <f>'Basic Parameters'!B$5</f>
        <v>23</v>
      </c>
      <c r="J6" s="45">
        <f>[1]!Occupation(B6,'Basic Parameters'!B$6,D6,E6,'Basic Parameters'!B$12,F6,G6,C6)</f>
        <v>0.9800211731592814</v>
      </c>
      <c r="K6" s="13">
        <f>[1]!ServiceLevel(B6,'Basic Parameters'!B$6,D6,E6,'Basic Parameters'!B$7,'Basic Parameters'!B$12,F6,G6,C6)</f>
        <v>0.14458916824817947</v>
      </c>
      <c r="L6" s="13">
        <f>[1]!LostCalls(B6,'Basic Parameters'!B$6,D6,E6,'Basic Parameters'!B$12,F6,G6,C6)</f>
        <v>0.3362455368041992</v>
      </c>
      <c r="M6" s="13">
        <f>[1]!LostCallsimmediate(B6,'Basic Parameters'!B$6,D6,E6,'Basic Parameters'!B$12,F6,G6,C6)</f>
        <v>0.10260732549904042</v>
      </c>
      <c r="N6" s="18">
        <f>[1]!AvgSpeedAnsw(B6,'Basic Parameters'!B$6,D6,E6,'Basic Parameters'!B$12,F6,G6,C6)</f>
        <v>334.9257705826842</v>
      </c>
      <c r="O6" s="14">
        <f>[1]!TrunkLoad(B6,'Basic Parameters'!B$6,D6,E6,'Basic Parameters'!B$12,F6,G6,C6)</f>
        <v>61.553280467740166</v>
      </c>
      <c r="P6" s="13">
        <f>_XLL.PROBOFDELAY(B6,'Basic Parameters'!B$6,D6,E6,L6,C6)</f>
        <v>0.9027916661727284</v>
      </c>
      <c r="Q6" s="15">
        <f>[1]!OppCost(B6,'Basic Parameters'!B$6,D6,E6,'Basic Parameters'!B$12,F6,G6,H6,C6)</f>
        <v>560.1850643157959</v>
      </c>
      <c r="R6" s="16">
        <f>[1]!MargOppCost(B6,'Basic Parameters'!B$6,D6,E6,'Basic Parameters'!B$12,F6,G6,H6,C6)</f>
        <v>57.121307373046875</v>
      </c>
      <c r="S6" s="17">
        <f>[1]!OptNumTSR(B6,'Basic Parameters'!B$6,D6,E6,'Basic Parameters'!B$12,F6,G6,H6,I6)</f>
        <v>32</v>
      </c>
      <c r="T6" s="13">
        <f>[1]!Occupation(B6,'Basic Parameters'!B$6,D6,E6,'Basic Parameters'!B$12,F6,G6,S6)</f>
        <v>0.8096385303139687</v>
      </c>
      <c r="U6" s="13">
        <f>[1]!ServiceLevel(B6,'Basic Parameters'!B$6,D6,E6,'Basic Parameters'!B$7,'Basic Parameters'!B$12,F6,G6,S6)</f>
        <v>0.9031579605884601</v>
      </c>
      <c r="V6" s="13">
        <f>[1]!LostCalls(B6,'Basic Parameters'!B$6,D6,E6,'Basic Parameters'!B$12,F6,G6,S6)</f>
        <v>0.02514362335205078</v>
      </c>
      <c r="W6" s="13">
        <f>[1]!LostCallsimmediate(B6,'Basic Parameters'!B$6,D6,E6,'Basic Parameters'!B$12,F6,G6,S6)</f>
        <v>0.01989245204242188</v>
      </c>
      <c r="X6" s="14">
        <f>[1]!AvgSpeedAnsw(B6,'Basic Parameters'!B$6,D6,E6,'Basic Parameters'!B$12,F6,G6,S6)</f>
        <v>5.800938360572739</v>
      </c>
      <c r="Y6" s="14">
        <f>[1]!TrunkLoad(B6,'Basic Parameters'!B$6,D6,E6,'Basic Parameters'!B$12,F6,G6,S6)</f>
        <v>22.294139354175798</v>
      </c>
      <c r="Z6" s="13">
        <f>_XLL.PROBOFDELAY(B6,'Basic Parameters'!B$6,D6,E6,L6,S6)</f>
        <v>0.0014286592860596069</v>
      </c>
      <c r="AA6" s="15">
        <f>[1]!OppCost(B6,'Basic Parameters'!B$6,D6,E6,'Basic Parameters'!B$12,F6,G6,H6,S6)</f>
        <v>41.8892765045166</v>
      </c>
      <c r="AB6" s="16">
        <f>[1]!MargOppCost(B6,'Basic Parameters'!B$6,D6,E6,'Basic Parameters'!B$12,F6,G6,H6,S6)</f>
        <v>10.85165023803711</v>
      </c>
    </row>
    <row r="7" spans="1:28" ht="12.75">
      <c r="A7" s="3">
        <v>0.333333333333333</v>
      </c>
      <c r="B7" s="42">
        <v>213</v>
      </c>
      <c r="C7" s="24">
        <v>20</v>
      </c>
      <c r="D7" s="24">
        <f>'Basic Parameters'!B$1</f>
        <v>167</v>
      </c>
      <c r="E7" s="24">
        <f>'Basic Parameters'!B$2</f>
        <v>34</v>
      </c>
      <c r="F7" s="24">
        <f>'Basic Parameters'!B$11</f>
        <v>665.0857851010985</v>
      </c>
      <c r="G7" s="25">
        <f>'Basic Parameters'!B$3</f>
        <v>0.27</v>
      </c>
      <c r="H7" s="26">
        <f>'Basic Parameters'!B$4</f>
        <v>7</v>
      </c>
      <c r="I7" s="27">
        <f>'Basic Parameters'!B$5</f>
        <v>23</v>
      </c>
      <c r="J7" s="44">
        <f>[1]!Occupation(B7,'Basic Parameters'!B$6,D7,E7,'Basic Parameters'!B$12,F7,G7,C7)</f>
        <v>0.9538976409435274</v>
      </c>
      <c r="K7" s="8">
        <f>[1]!ServiceLevel(B7,'Basic Parameters'!B$6,D7,E7,'Basic Parameters'!B$7,'Basic Parameters'!B$12,F7,G7,C7)</f>
        <v>0.31052537282777815</v>
      </c>
      <c r="L7" s="8">
        <f>[1]!LostCalls(B7,'Basic Parameters'!B$6,D7,E7,'Basic Parameters'!B$12,F7,G7,C7)</f>
        <v>0.19789981842041016</v>
      </c>
      <c r="M7" s="8">
        <f>[1]!LostCallsimmediate(B7,'Basic Parameters'!B$6,D7,E7,'Basic Parameters'!B$12,F7,G7,C7)</f>
        <v>0.08738201337080066</v>
      </c>
      <c r="N7" s="9">
        <f>[1]!AvgSpeedAnsw(B7,'Basic Parameters'!B$6,D7,E7,'Basic Parameters'!B$12,F7,G7,C7)</f>
        <v>135.16535119627602</v>
      </c>
      <c r="O7" s="9">
        <f>[1]!TrunkLoad(B7,'Basic Parameters'!B$6,D7,E7,'Basic Parameters'!B$12,F7,G7,C7)</f>
        <v>32.34473276601196</v>
      </c>
      <c r="P7" s="8">
        <f>_XLL.PROBOFDELAY(B7,'Basic Parameters'!B$6,D7,E7,L7,C7)</f>
        <v>0.77302555197706</v>
      </c>
      <c r="Q7" s="10">
        <f>[1]!OppCost(B7,'Basic Parameters'!B$6,D7,E7,'Basic Parameters'!B$12,F7,G7,H7,C7)</f>
        <v>295.06862926483154</v>
      </c>
      <c r="R7" s="11">
        <f>[1]!MargOppCost(B7,'Basic Parameters'!B$6,D7,E7,'Basic Parameters'!B$12,F7,G7,H7,C7)</f>
        <v>46.25533103942871</v>
      </c>
      <c r="S7" s="12">
        <f>[1]!OptNumTSR(B7,'Basic Parameters'!B$6,D7,E7,'Basic Parameters'!B$12,F7,G7,H7,I7)</f>
        <v>29</v>
      </c>
      <c r="T7" s="8">
        <f>[1]!Occupation(B7,'Basic Parameters'!B$6,D7,E7,'Basic Parameters'!B$12,F7,G7,S7)</f>
        <v>0.7995643867295364</v>
      </c>
      <c r="U7" s="8">
        <f>[1]!ServiceLevel(B7,'Basic Parameters'!B$6,D7,E7,'Basic Parameters'!B$7,'Basic Parameters'!B$12,F7,G7,S7)</f>
        <v>0.9013558563315137</v>
      </c>
      <c r="V7" s="8">
        <f>[1]!LostCalls(B7,'Basic Parameters'!B$6,D7,E7,'Basic Parameters'!B$12,F7,G7,S7)</f>
        <v>0.02512645721435547</v>
      </c>
      <c r="W7" s="8">
        <f>[1]!LostCallsimmediate(B7,'Basic Parameters'!B$6,D7,E7,'Basic Parameters'!B$12,F7,G7,S7)</f>
        <v>0.019692218730774372</v>
      </c>
      <c r="X7" s="9">
        <f>[1]!AvgSpeedAnsw(B7,'Basic Parameters'!B$6,D7,E7,'Basic Parameters'!B$12,F7,G7,S7)</f>
        <v>6.0186667785885</v>
      </c>
      <c r="Y7" s="9">
        <f>[1]!TrunkLoad(B7,'Basic Parameters'!B$6,D7,E7,'Basic Parameters'!B$12,F7,G7,S7)</f>
        <v>19.97849892702322</v>
      </c>
      <c r="Z7" s="8">
        <f>_XLL.PROBOFDELAY(B7,'Basic Parameters'!B$6,D7,E7,L7,S7)</f>
        <v>0.023332307524616427</v>
      </c>
      <c r="AA7" s="10">
        <f>[1]!OppCost(B7,'Basic Parameters'!B$6,D7,E7,'Basic Parameters'!B$12,F7,G7,H7,S7)</f>
        <v>37.463547706604004</v>
      </c>
      <c r="AB7" s="11">
        <f>[1]!MargOppCost(B7,'Basic Parameters'!B$6,D7,E7,'Basic Parameters'!B$12,F7,G7,H7,S7)</f>
        <v>10.269166946411133</v>
      </c>
    </row>
    <row r="8" spans="1:28" ht="12.75">
      <c r="A8" s="7">
        <v>0.354166666666667</v>
      </c>
      <c r="B8" s="43">
        <v>267</v>
      </c>
      <c r="C8" s="28">
        <v>20</v>
      </c>
      <c r="D8" s="28">
        <f>'Basic Parameters'!B$1</f>
        <v>167</v>
      </c>
      <c r="E8" s="28">
        <f>'Basic Parameters'!B$2</f>
        <v>34</v>
      </c>
      <c r="F8" s="28">
        <f>'Basic Parameters'!B$11</f>
        <v>665.0857851010985</v>
      </c>
      <c r="G8" s="29">
        <f>'Basic Parameters'!B$3</f>
        <v>0.27</v>
      </c>
      <c r="H8" s="30">
        <f>'Basic Parameters'!B$4</f>
        <v>7</v>
      </c>
      <c r="I8" s="31">
        <f>'Basic Parameters'!B$5</f>
        <v>23</v>
      </c>
      <c r="J8" s="45">
        <f>[1]!Occupation(B8,'Basic Parameters'!B$6,D8,E8,'Basic Parameters'!B$12,F8,G8,C8)</f>
        <v>0.9823778293132783</v>
      </c>
      <c r="K8" s="13">
        <f>[1]!ServiceLevel(B8,'Basic Parameters'!B$6,D8,E8,'Basic Parameters'!B$7,'Basic Parameters'!B$12,F8,G8,C8)</f>
        <v>0.13791156089034484</v>
      </c>
      <c r="L8" s="13">
        <f>[1]!LostCalls(B8,'Basic Parameters'!B$6,D8,E8,'Basic Parameters'!B$12,F8,G8,C8)</f>
        <v>0.3410177230834961</v>
      </c>
      <c r="M8" s="13">
        <f>[1]!LostCallsimmediate(B8,'Basic Parameters'!B$6,D8,E8,'Basic Parameters'!B$12,F8,G8,C8)</f>
        <v>0.10336455155530007</v>
      </c>
      <c r="N8" s="14">
        <f>[1]!AvgSpeedAnsw(B8,'Basic Parameters'!B$6,D8,E8,'Basic Parameters'!B$12,F8,G8,C8)</f>
        <v>341.6992468754431</v>
      </c>
      <c r="O8" s="14">
        <f>[1]!TrunkLoad(B8,'Basic Parameters'!B$6,D8,E8,'Basic Parameters'!B$12,F8,G8,C8)</f>
        <v>70.04641389582198</v>
      </c>
      <c r="P8" s="13">
        <f>_XLL.PROBOFDELAY(B8,'Basic Parameters'!B$6,D8,E8,L8,C8)</f>
        <v>0.9092087963062706</v>
      </c>
      <c r="Q8" s="15">
        <f>[1]!OppCost(B8,'Basic Parameters'!B$6,D8,E8,'Basic Parameters'!B$12,F8,G8,H8,C8)</f>
        <v>637.3621244430542</v>
      </c>
      <c r="R8" s="16">
        <f>[1]!MargOppCost(B8,'Basic Parameters'!B$6,D8,E8,'Basic Parameters'!B$12,F8,G8,H8,C8)</f>
        <v>57.71823692321777</v>
      </c>
      <c r="S8" s="17">
        <f>[1]!OptNumTSR(B8,'Basic Parameters'!B$6,D8,E8,'Basic Parameters'!B$12,F8,G8,H8,I8)</f>
        <v>36</v>
      </c>
      <c r="T8" s="13">
        <f>[1]!Occupation(B8,'Basic Parameters'!B$6,D8,E8,'Basic Parameters'!B$12,F8,G8,S8)</f>
        <v>0.8102219135231442</v>
      </c>
      <c r="U8" s="13">
        <f>[1]!ServiceLevel(B8,'Basic Parameters'!B$6,D8,E8,'Basic Parameters'!B$7,'Basic Parameters'!B$12,F8,G8,S8)</f>
        <v>0.9205721272754523</v>
      </c>
      <c r="V8" s="13">
        <f>[1]!LostCalls(B8,'Basic Parameters'!B$6,D8,E8,'Basic Parameters'!B$12,F8,G8,S8)</f>
        <v>0.02170085906982422</v>
      </c>
      <c r="W8" s="13">
        <f>[1]!LostCallsimmediate(B8,'Basic Parameters'!B$6,D8,E8,'Basic Parameters'!B$12,F8,G8,S8)</f>
        <v>0.017537929433103176</v>
      </c>
      <c r="X8" s="14">
        <f>[1]!AvgSpeedAnsw(B8,'Basic Parameters'!B$6,D8,E8,'Basic Parameters'!B$12,F8,G8,S8)</f>
        <v>4.580104149589995</v>
      </c>
      <c r="Y8" s="14">
        <f>[1]!TrunkLoad(B8,'Basic Parameters'!B$6,D8,E8,'Basic Parameters'!B$12,F8,G8,S8)</f>
        <v>24.914338252676416</v>
      </c>
      <c r="Z8" s="13">
        <f>_XLL.PROBOFDELAY(B8,'Basic Parameters'!B$6,D8,E8,L8,S8)</f>
        <v>0.0006287108652568072</v>
      </c>
      <c r="AA8" s="15">
        <f>[1]!OppCost(B8,'Basic Parameters'!B$6,D8,E8,'Basic Parameters'!B$12,F8,G8,H8,S8)</f>
        <v>40.558905601501465</v>
      </c>
      <c r="AB8" s="16">
        <f>[1]!MargOppCost(B8,'Basic Parameters'!B$6,D8,E8,'Basic Parameters'!B$12,F8,G8,H8,S8)</f>
        <v>10.213251113891602</v>
      </c>
    </row>
    <row r="9" spans="1:28" ht="12.75">
      <c r="A9" s="3">
        <v>0.375</v>
      </c>
      <c r="B9" s="42">
        <v>290</v>
      </c>
      <c r="C9" s="24">
        <v>25</v>
      </c>
      <c r="D9" s="24">
        <f>'Basic Parameters'!B$1</f>
        <v>167</v>
      </c>
      <c r="E9" s="24">
        <f>'Basic Parameters'!B$2</f>
        <v>34</v>
      </c>
      <c r="F9" s="24">
        <f>'Basic Parameters'!B$11</f>
        <v>665.0857851010985</v>
      </c>
      <c r="G9" s="25">
        <f>'Basic Parameters'!B$3</f>
        <v>0.27</v>
      </c>
      <c r="H9" s="26">
        <f>'Basic Parameters'!B$4</f>
        <v>7</v>
      </c>
      <c r="I9" s="27">
        <f>'Basic Parameters'!B$5</f>
        <v>23</v>
      </c>
      <c r="J9" s="44">
        <f>[1]!Occupation(B9,'Basic Parameters'!B$6,D9,E9,'Basic Parameters'!B$12,F9,G9,C9)</f>
        <v>0.9734925810496012</v>
      </c>
      <c r="K9" s="8">
        <f>[1]!ServiceLevel(B9,'Basic Parameters'!B$6,D9,E9,'Basic Parameters'!B$7,'Basic Parameters'!B$12,F9,G9,C9)</f>
        <v>0.22183244898335952</v>
      </c>
      <c r="L9" s="8">
        <f>[1]!LostCalls(B9,'Basic Parameters'!B$6,D9,E9,'Basic Parameters'!B$12,F9,G9,C9)</f>
        <v>0.24846172332763672</v>
      </c>
      <c r="M9" s="8">
        <f>[1]!LostCallsimmediate(B9,'Basic Parameters'!B$6,D9,E9,'Basic Parameters'!B$12,F9,G9,C9)</f>
        <v>0.09633785467367688</v>
      </c>
      <c r="N9" s="9">
        <f>[1]!AvgSpeedAnsw(B9,'Basic Parameters'!B$6,D9,E9,'Basic Parameters'!B$12,F9,G9,C9)</f>
        <v>193.64985744062892</v>
      </c>
      <c r="O9" s="9">
        <f>[1]!TrunkLoad(B9,'Basic Parameters'!B$6,D9,E9,'Basic Parameters'!B$12,F9,G9,C9)</f>
        <v>52.72751451684699</v>
      </c>
      <c r="P9" s="8">
        <f>_XLL.PROBOFDELAY(B9,'Basic Parameters'!B$6,D9,E9,L9,C9)</f>
        <v>0.8495275557470302</v>
      </c>
      <c r="Q9" s="10">
        <f>[1]!OppCost(B9,'Basic Parameters'!B$6,D9,E9,'Basic Parameters'!B$12,F9,G9,H9,C9)</f>
        <v>504.37729835510254</v>
      </c>
      <c r="R9" s="11">
        <f>[1]!MargOppCost(B9,'Basic Parameters'!B$6,D9,E9,'Basic Parameters'!B$12,F9,G9,H9,C9)</f>
        <v>53.749961853027344</v>
      </c>
      <c r="S9" s="12">
        <f>[1]!OptNumTSR(B9,'Basic Parameters'!B$6,D9,E9,'Basic Parameters'!B$12,F9,G9,H9,I9)</f>
        <v>39</v>
      </c>
      <c r="T9" s="8">
        <f>[1]!Occupation(B9,'Basic Parameters'!B$6,D9,E9,'Basic Parameters'!B$12,F9,G9,S9)</f>
        <v>0.8134440442435762</v>
      </c>
      <c r="U9" s="8">
        <f>[1]!ServiceLevel(B9,'Basic Parameters'!B$6,D9,E9,'Basic Parameters'!B$7,'Basic Parameters'!B$12,F9,G9,S9)</f>
        <v>0.9278869521417464</v>
      </c>
      <c r="V9" s="8">
        <f>[1]!LostCalls(B9,'Basic Parameters'!B$6,D9,E9,'Basic Parameters'!B$12,F9,G9,S9)</f>
        <v>0.02035045623779297</v>
      </c>
      <c r="W9" s="8">
        <f>[1]!LostCallsimmediate(B9,'Basic Parameters'!B$6,D9,E9,'Basic Parameters'!B$12,F9,G9,S9)</f>
        <v>0.016635274334191846</v>
      </c>
      <c r="X9" s="9">
        <f>[1]!AvgSpeedAnsw(B9,'Basic Parameters'!B$6,D9,E9,'Basic Parameters'!B$12,F9,G9,S9)</f>
        <v>4.086438736032602</v>
      </c>
      <c r="Y9" s="9">
        <f>[1]!TrunkLoad(B9,'Basic Parameters'!B$6,D9,E9,'Basic Parameters'!B$12,F9,G9,S9)</f>
        <v>27.017126223646258</v>
      </c>
      <c r="Z9" s="8">
        <f>_XLL.PROBOFDELAY(B9,'Basic Parameters'!B$6,D9,E9,L9,S9)</f>
        <v>0.0040755798252077565</v>
      </c>
      <c r="AA9" s="10">
        <f>[1]!OppCost(B9,'Basic Parameters'!B$6,D9,E9,'Basic Parameters'!B$12,F9,G9,H9,S9)</f>
        <v>41.31142616271973</v>
      </c>
      <c r="AB9" s="11">
        <f>[1]!MargOppCost(B9,'Basic Parameters'!B$6,D9,E9,'Basic Parameters'!B$12,F9,G9,H9,S9)</f>
        <v>10.105705261230469</v>
      </c>
    </row>
    <row r="10" spans="1:28" ht="12.75">
      <c r="A10" s="7">
        <v>0.395833333333333</v>
      </c>
      <c r="B10" s="43">
        <v>275</v>
      </c>
      <c r="C10" s="28">
        <v>30</v>
      </c>
      <c r="D10" s="28">
        <f>'Basic Parameters'!B$1</f>
        <v>167</v>
      </c>
      <c r="E10" s="28">
        <f>'Basic Parameters'!B$2</f>
        <v>34</v>
      </c>
      <c r="F10" s="28">
        <f>'Basic Parameters'!B$11</f>
        <v>665.0857851010985</v>
      </c>
      <c r="G10" s="29">
        <f>'Basic Parameters'!B$3</f>
        <v>0.27</v>
      </c>
      <c r="H10" s="30">
        <f>'Basic Parameters'!B$4</f>
        <v>7</v>
      </c>
      <c r="I10" s="31">
        <f>'Basic Parameters'!B$5</f>
        <v>23</v>
      </c>
      <c r="J10" s="45">
        <f>[1]!Occupation(B10,'Basic Parameters'!B$6,D10,E10,'Basic Parameters'!B$12,F10,G10,C10)</f>
        <v>0.9206238706906636</v>
      </c>
      <c r="K10" s="13">
        <f>[1]!ServiceLevel(B10,'Basic Parameters'!B$6,D10,E10,'Basic Parameters'!B$7,'Basic Parameters'!B$12,F10,G10,C10)</f>
        <v>0.5695225368239116</v>
      </c>
      <c r="L10" s="13">
        <f>[1]!LostCalls(B10,'Basic Parameters'!B$6,D10,E10,'Basic Parameters'!B$12,F10,G10,C10)</f>
        <v>0.10061168670654297</v>
      </c>
      <c r="M10" s="13">
        <f>[1]!LostCallsimmediate(B10,'Basic Parameters'!B$6,D10,E10,'Basic Parameters'!B$12,F10,G10,C10)</f>
        <v>0.06276920944027936</v>
      </c>
      <c r="N10" s="14">
        <f>[1]!AvgSpeedAnsw(B10,'Basic Parameters'!B$6,D10,E10,'Basic Parameters'!B$12,F10,G10,C10)</f>
        <v>42.530191562474975</v>
      </c>
      <c r="O10" s="14">
        <f>[1]!TrunkLoad(B10,'Basic Parameters'!B$6,D10,E10,'Basic Parameters'!B$12,F10,G10,C10)</f>
        <v>29.518243357215272</v>
      </c>
      <c r="P10" s="13">
        <f>_XLL.PROBOFDELAY(B10,'Basic Parameters'!B$6,D10,E10,L10,C10)</f>
        <v>0.5602285190840437</v>
      </c>
      <c r="Q10" s="15">
        <f>[1]!OppCost(B10,'Basic Parameters'!B$6,D10,E10,'Basic Parameters'!B$12,F10,G10,H10,C10)</f>
        <v>193.67749691009521</v>
      </c>
      <c r="R10" s="16">
        <f>[1]!MargOppCost(B10,'Basic Parameters'!B$6,D10,E10,'Basic Parameters'!B$12,F10,G10,H10,C10)</f>
        <v>32.15994834899902</v>
      </c>
      <c r="S10" s="17">
        <f>[1]!OptNumTSR(B10,'Basic Parameters'!B$6,D10,E10,'Basic Parameters'!B$12,F10,G10,H10,I10)</f>
        <v>37</v>
      </c>
      <c r="T10" s="13">
        <f>[1]!Occupation(B10,'Basic Parameters'!B$6,D10,E10,'Basic Parameters'!B$12,F10,G10,S10)</f>
        <v>0.812132598043562</v>
      </c>
      <c r="U10" s="13">
        <f>[1]!ServiceLevel(B10,'Basic Parameters'!B$6,D10,E10,'Basic Parameters'!B$7,'Basic Parameters'!B$12,F10,G10,S10)</f>
        <v>0.9220882415747148</v>
      </c>
      <c r="V10" s="13">
        <f>[1]!LostCalls(B10,'Basic Parameters'!B$6,D10,E10,'Basic Parameters'!B$12,F10,G10,S10)</f>
        <v>0.02147388458251953</v>
      </c>
      <c r="W10" s="13">
        <f>[1]!LostCallsimmediate(B10,'Basic Parameters'!B$6,D10,E10,'Basic Parameters'!B$12,F10,G10,S10)</f>
        <v>0.017409116533702293</v>
      </c>
      <c r="X10" s="14">
        <f>[1]!AvgSpeedAnsw(B10,'Basic Parameters'!B$6,D10,E10,'Basic Parameters'!B$12,F10,G10,S10)</f>
        <v>4.469824641572637</v>
      </c>
      <c r="Y10" s="14">
        <f>[1]!TrunkLoad(B10,'Basic Parameters'!B$6,D10,E10,'Basic Parameters'!B$12,F10,G10,S10)</f>
        <v>25.649736910841348</v>
      </c>
      <c r="Z10" s="13">
        <f>_XLL.PROBOFDELAY(B10,'Basic Parameters'!B$6,D10,E10,L10,S10)</f>
        <v>0.060594534959638624</v>
      </c>
      <c r="AA10" s="15">
        <f>[1]!OppCost(B10,'Basic Parameters'!B$6,D10,E10,'Basic Parameters'!B$12,F10,G10,H10,S10)</f>
        <v>41.3372278213501</v>
      </c>
      <c r="AB10" s="16">
        <f>[1]!MargOppCost(B10,'Basic Parameters'!B$6,D10,E10,'Basic Parameters'!B$12,F10,G10,H10,S10)</f>
        <v>10.276937484741211</v>
      </c>
    </row>
    <row r="11" spans="1:28" ht="12.75">
      <c r="A11" s="3">
        <v>0.416666666666667</v>
      </c>
      <c r="B11" s="42">
        <v>230</v>
      </c>
      <c r="C11" s="24">
        <v>41</v>
      </c>
      <c r="D11" s="24">
        <f>'Basic Parameters'!B$1</f>
        <v>167</v>
      </c>
      <c r="E11" s="24">
        <f>'Basic Parameters'!B$2</f>
        <v>34</v>
      </c>
      <c r="F11" s="24">
        <f>'Basic Parameters'!B$11</f>
        <v>665.0857851010985</v>
      </c>
      <c r="G11" s="25">
        <f>'Basic Parameters'!B$3</f>
        <v>0.27</v>
      </c>
      <c r="H11" s="26">
        <f>'Basic Parameters'!B$4</f>
        <v>7</v>
      </c>
      <c r="I11" s="27">
        <f>'Basic Parameters'!B$5</f>
        <v>23</v>
      </c>
      <c r="J11" s="44">
        <f>[1]!Occupation(B11,'Basic Parameters'!B$6,D11,E11,'Basic Parameters'!B$12,F11,G11,C11)</f>
        <v>0.6261581145650973</v>
      </c>
      <c r="K11" s="8">
        <f>[1]!ServiceLevel(B11,'Basic Parameters'!B$6,D11,E11,'Basic Parameters'!B$7,'Basic Parameters'!B$12,F11,G11,C11)</f>
        <v>0.9992433573948787</v>
      </c>
      <c r="L11" s="8">
        <f>[1]!LostCalls(B11,'Basic Parameters'!B$6,D11,E11,'Basic Parameters'!B$12,F11,G11,C11)</f>
        <v>0.00042247772216796875</v>
      </c>
      <c r="M11" s="8">
        <f>[1]!LostCallsimmediate(B11,'Basic Parameters'!B$6,D11,E11,'Basic Parameters'!B$12,F11,G11,C11)</f>
        <v>0.0003810657484266224</v>
      </c>
      <c r="N11" s="9">
        <f>[1]!AvgSpeedAnsw(B11,'Basic Parameters'!B$6,D11,E11,'Basic Parameters'!B$12,F11,G11,C11)</f>
        <v>0.04561055040890861</v>
      </c>
      <c r="O11" s="9">
        <f>[1]!TrunkLoad(B11,'Basic Parameters'!B$6,D11,E11,'Basic Parameters'!B$12,F11,G11,C11)</f>
        <v>21.33570177135462</v>
      </c>
      <c r="P11" s="8">
        <f>_XLL.PROBOFDELAY(B11,'Basic Parameters'!B$6,D11,E11,L11,C11)</f>
        <v>0.003479562080169199</v>
      </c>
      <c r="Q11" s="10">
        <f>[1]!OppCost(B11,'Basic Parameters'!B$6,D11,E11,'Basic Parameters'!B$12,F11,G11,H11,C11)</f>
        <v>0.6801891326904297</v>
      </c>
      <c r="R11" s="11">
        <f>[1]!MargOppCost(B11,'Basic Parameters'!B$6,D11,E11,'Basic Parameters'!B$12,F11,G11,H11,C11)</f>
        <v>0.2825164794921875</v>
      </c>
      <c r="S11" s="12">
        <f>[1]!OptNumTSR(B11,'Basic Parameters'!B$6,D11,E11,'Basic Parameters'!B$12,F11,G11,H11,I11)</f>
        <v>31</v>
      </c>
      <c r="T11" s="8">
        <f>[1]!Occupation(B11,'Basic Parameters'!B$6,D11,E11,'Basic Parameters'!B$12,F11,G11,S11)</f>
        <v>0.8074088501673873</v>
      </c>
      <c r="U11" s="8">
        <f>[1]!ServiceLevel(B11,'Basic Parameters'!B$6,D11,E11,'Basic Parameters'!B$7,'Basic Parameters'!B$12,F11,G11,S11)</f>
        <v>0.9011800347132856</v>
      </c>
      <c r="V11" s="8">
        <f>[1]!LostCalls(B11,'Basic Parameters'!B$6,D11,E11,'Basic Parameters'!B$12,F11,G11,S11)</f>
        <v>0.025450706481933594</v>
      </c>
      <c r="W11" s="8">
        <f>[1]!LostCallsimmediate(B11,'Basic Parameters'!B$6,D11,E11,'Basic Parameters'!B$12,F11,G11,S11)</f>
        <v>0.020054132553080146</v>
      </c>
      <c r="X11" s="9">
        <f>[1]!AvgSpeedAnsw(B11,'Basic Parameters'!B$6,D11,E11,'Basic Parameters'!B$12,F11,G11,S11)</f>
        <v>5.964612217789094</v>
      </c>
      <c r="Y11" s="9">
        <f>[1]!TrunkLoad(B11,'Basic Parameters'!B$6,D11,E11,'Basic Parameters'!B$12,F11,G11,S11)</f>
        <v>21.559183540862843</v>
      </c>
      <c r="Z11" s="8">
        <f>_XLL.PROBOFDELAY(B11,'Basic Parameters'!B$6,D11,E11,L11,S11)</f>
        <v>0.22967343700546405</v>
      </c>
      <c r="AA11" s="10">
        <f>[1]!OppCost(B11,'Basic Parameters'!B$6,D11,E11,'Basic Parameters'!B$12,F11,G11,H11,S11)</f>
        <v>40.975637435913086</v>
      </c>
      <c r="AB11" s="11">
        <f>[1]!MargOppCost(B11,'Basic Parameters'!B$6,D11,E11,'Basic Parameters'!B$12,F11,G11,H11,S11)</f>
        <v>10.77554702758789</v>
      </c>
    </row>
    <row r="12" spans="1:28" ht="12.75">
      <c r="A12" s="7">
        <v>0.4375</v>
      </c>
      <c r="B12" s="43">
        <v>298</v>
      </c>
      <c r="C12" s="28">
        <v>41</v>
      </c>
      <c r="D12" s="28">
        <f>'Basic Parameters'!B$1</f>
        <v>167</v>
      </c>
      <c r="E12" s="28">
        <f>'Basic Parameters'!B$2</f>
        <v>34</v>
      </c>
      <c r="F12" s="28">
        <f>'Basic Parameters'!B$11</f>
        <v>665.0857851010985</v>
      </c>
      <c r="G12" s="29">
        <f>'Basic Parameters'!B$3</f>
        <v>0.27</v>
      </c>
      <c r="H12" s="30">
        <f>'Basic Parameters'!B$4</f>
        <v>7</v>
      </c>
      <c r="I12" s="31">
        <f>'Basic Parameters'!B$5</f>
        <v>23</v>
      </c>
      <c r="J12" s="45">
        <f>[1]!Occupation(B12,'Basic Parameters'!B$6,D12,E12,'Basic Parameters'!B$12,F12,G12,C12)</f>
        <v>0.7992284276233456</v>
      </c>
      <c r="K12" s="13">
        <f>[1]!ServiceLevel(B12,'Basic Parameters'!B$6,D12,E12,'Basic Parameters'!B$7,'Basic Parameters'!B$12,F12,G12,C12)</f>
        <v>0.949593937990031</v>
      </c>
      <c r="L12" s="13">
        <f>[1]!LostCalls(B12,'Basic Parameters'!B$6,D12,E12,'Basic Parameters'!B$12,F12,G12,C12)</f>
        <v>0.015275001525878906</v>
      </c>
      <c r="M12" s="13">
        <f>[1]!LostCallsimmediate(B12,'Basic Parameters'!B$6,D12,E12,'Basic Parameters'!B$12,F12,G12,C12)</f>
        <v>0.012740108809058018</v>
      </c>
      <c r="N12" s="14">
        <f>[1]!AvgSpeedAnsw(B12,'Basic Parameters'!B$6,D12,E12,'Basic Parameters'!B$12,F12,G12,C12)</f>
        <v>2.7844686408253247</v>
      </c>
      <c r="O12" s="14">
        <f>[1]!TrunkLoad(B12,'Basic Parameters'!B$6,D12,E12,'Basic Parameters'!B$12,F12,G12,C12)</f>
        <v>27.686796197945252</v>
      </c>
      <c r="P12" s="13">
        <f>_XLL.PROBOFDELAY(B12,'Basic Parameters'!B$6,D12,E12,L12,C12)</f>
        <v>0.11580235395592156</v>
      </c>
      <c r="Q12" s="15">
        <f>[1]!OppCost(B12,'Basic Parameters'!B$6,D12,E12,'Basic Parameters'!B$12,F12,G12,H12,C12)</f>
        <v>31.8636531829834</v>
      </c>
      <c r="R12" s="16">
        <f>[1]!MargOppCost(B12,'Basic Parameters'!B$6,D12,E12,'Basic Parameters'!B$12,F12,G12,H12,C12)</f>
        <v>8.152416229248047</v>
      </c>
      <c r="S12" s="17">
        <f>[1]!OptNumTSR(B12,'Basic Parameters'!B$6,D12,E12,'Basic Parameters'!B$12,F12,G12,H12,I12)</f>
        <v>40</v>
      </c>
      <c r="T12" s="13">
        <f>[1]!Occupation(B12,'Basic Parameters'!B$6,D12,E12,'Basic Parameters'!B$12,F12,G12,S12)</f>
        <v>0.8151581525007883</v>
      </c>
      <c r="U12" s="13">
        <f>[1]!ServiceLevel(B12,'Basic Parameters'!B$6,D12,E12,'Basic Parameters'!B$7,'Basic Parameters'!B$12,F12,G12,S12)</f>
        <v>0.9292519746482841</v>
      </c>
      <c r="V12" s="13">
        <f>[1]!LostCalls(B12,'Basic Parameters'!B$6,D12,E12,'Basic Parameters'!B$12,F12,G12,S12)</f>
        <v>0.02014446258544922</v>
      </c>
      <c r="W12" s="13">
        <f>[1]!LostCallsimmediate(B12,'Basic Parameters'!B$6,D12,E12,'Basic Parameters'!B$12,F12,G12,S12)</f>
        <v>0.016513807496340807</v>
      </c>
      <c r="X12" s="14">
        <f>[1]!AvgSpeedAnsw(B12,'Basic Parameters'!B$6,D12,E12,'Basic Parameters'!B$12,F12,G12,S12)</f>
        <v>3.9928811107375526</v>
      </c>
      <c r="Y12" s="14">
        <f>[1]!TrunkLoad(B12,'Basic Parameters'!B$6,D12,E12,'Basic Parameters'!B$12,F12,G12,S12)</f>
        <v>27.75259829663422</v>
      </c>
      <c r="Z12" s="13">
        <f>_XLL.PROBOFDELAY(B12,'Basic Parameters'!B$6,D12,E12,L12,S12)</f>
        <v>0.15836996323561905</v>
      </c>
      <c r="AA12" s="15">
        <f>[1]!OppCost(B12,'Basic Parameters'!B$6,D12,E12,'Basic Parameters'!B$12,F12,G12,H12,S12)</f>
        <v>42.02134895324707</v>
      </c>
      <c r="AB12" s="16">
        <f>[1]!MargOppCost(B12,'Basic Parameters'!B$6,D12,E12,'Basic Parameters'!B$12,F12,G12,H12,S12)</f>
        <v>10.157695770263672</v>
      </c>
    </row>
    <row r="13" spans="1:28" ht="12.75">
      <c r="A13" s="3">
        <v>0.458333333333333</v>
      </c>
      <c r="B13" s="42">
        <v>301</v>
      </c>
      <c r="C13" s="24">
        <v>41</v>
      </c>
      <c r="D13" s="24">
        <f>'Basic Parameters'!B$1</f>
        <v>167</v>
      </c>
      <c r="E13" s="24">
        <f>'Basic Parameters'!B$2</f>
        <v>34</v>
      </c>
      <c r="F13" s="24">
        <f>'Basic Parameters'!B$11</f>
        <v>665.0857851010985</v>
      </c>
      <c r="G13" s="25">
        <f>'Basic Parameters'!B$3</f>
        <v>0.27</v>
      </c>
      <c r="H13" s="26">
        <f>'Basic Parameters'!B$4</f>
        <v>7</v>
      </c>
      <c r="I13" s="27">
        <f>'Basic Parameters'!B$5</f>
        <v>23</v>
      </c>
      <c r="J13" s="44">
        <f>[1]!Occupation(B13,'Basic Parameters'!B$6,D13,E13,'Basic Parameters'!B$12,F13,G13,C13)</f>
        <v>0.8059124225135741</v>
      </c>
      <c r="K13" s="8">
        <f>[1]!ServiceLevel(B13,'Basic Parameters'!B$6,D13,E13,'Basic Parameters'!B$7,'Basic Parameters'!B$12,F13,G13,C13)</f>
        <v>0.9429688164102887</v>
      </c>
      <c r="L13" s="8">
        <f>[1]!LostCalls(B13,'Basic Parameters'!B$6,D13,E13,'Basic Parameters'!B$12,F13,G13,C13)</f>
        <v>0.016936302185058594</v>
      </c>
      <c r="M13" s="8">
        <f>[1]!LostCallsimmediate(B13,'Basic Parameters'!B$6,D13,E13,'Basic Parameters'!B$12,F13,G13,C13)</f>
        <v>0.014046744417569527</v>
      </c>
      <c r="N13" s="9">
        <f>[1]!AvgSpeedAnsw(B13,'Basic Parameters'!B$6,D13,E13,'Basic Parameters'!B$12,F13,G13,C13)</f>
        <v>3.168890273162475</v>
      </c>
      <c r="O13" s="9">
        <f>[1]!TrunkLoad(B13,'Basic Parameters'!B$6,D13,E13,'Basic Parameters'!B$12,F13,G13,C13)</f>
        <v>27.983519621987117</v>
      </c>
      <c r="P13" s="8">
        <f>_XLL.PROBOFDELAY(B13,'Basic Parameters'!B$6,D13,E13,L13,C13)</f>
        <v>0.12761774935417738</v>
      </c>
      <c r="Q13" s="10">
        <f>[1]!OppCost(B13,'Basic Parameters'!B$6,D13,E13,'Basic Parameters'!B$12,F13,G13,H13,C13)</f>
        <v>35.68478870391846</v>
      </c>
      <c r="R13" s="11">
        <f>[1]!MargOppCost(B13,'Basic Parameters'!B$6,D13,E13,'Basic Parameters'!B$12,F13,G13,H13,C13)</f>
        <v>8.921699523925781</v>
      </c>
      <c r="S13" s="12">
        <f>[1]!OptNumTSR(B13,'Basic Parameters'!B$6,D13,E13,'Basic Parameters'!B$12,F13,G13,H13,I13)</f>
        <v>40</v>
      </c>
      <c r="T13" s="8">
        <f>[1]!Occupation(B13,'Basic Parameters'!B$6,D13,E13,'Basic Parameters'!B$12,F13,G13,S13)</f>
        <v>0.8216751660903295</v>
      </c>
      <c r="U13" s="8">
        <f>[1]!ServiceLevel(B13,'Basic Parameters'!B$6,D13,E13,'Basic Parameters'!B$7,'Basic Parameters'!B$12,F13,G13,S13)</f>
        <v>0.9207812287662137</v>
      </c>
      <c r="V13" s="8">
        <f>[1]!LostCalls(B13,'Basic Parameters'!B$6,D13,E13,'Basic Parameters'!B$12,F13,G13,S13)</f>
        <v>0.022154808044433594</v>
      </c>
      <c r="W13" s="8">
        <f>[1]!LostCallsimmediate(B13,'Basic Parameters'!B$6,D13,E13,'Basic Parameters'!B$12,F13,G13,S13)</f>
        <v>0.018044948268596782</v>
      </c>
      <c r="X13" s="9">
        <f>[1]!AvgSpeedAnsw(B13,'Basic Parameters'!B$6,D13,E13,'Basic Parameters'!B$12,F13,G13,S13)</f>
        <v>4.51073116367503</v>
      </c>
      <c r="Y13" s="9">
        <f>[1]!TrunkLoad(B13,'Basic Parameters'!B$6,D13,E13,'Basic Parameters'!B$12,F13,G13,S13)</f>
        <v>28.062648418443416</v>
      </c>
      <c r="Z13" s="8">
        <f>_XLL.PROBOFDELAY(B13,'Basic Parameters'!B$6,D13,E13,L13,S13)</f>
        <v>0.17351152679957602</v>
      </c>
      <c r="AA13" s="10">
        <f>[1]!OppCost(B13,'Basic Parameters'!B$6,D13,E13,'Basic Parameters'!B$12,F13,G13,H13,S13)</f>
        <v>46.68018054962158</v>
      </c>
      <c r="AB13" s="11">
        <f>[1]!MargOppCost(B13,'Basic Parameters'!B$6,D13,E13,'Basic Parameters'!B$12,F13,G13,H13,S13)</f>
        <v>10.995391845703125</v>
      </c>
    </row>
    <row r="14" spans="1:28" ht="12.75">
      <c r="A14" s="7">
        <v>0.479166666666666</v>
      </c>
      <c r="B14" s="43">
        <v>347</v>
      </c>
      <c r="C14" s="28">
        <v>38</v>
      </c>
      <c r="D14" s="28">
        <f>'Basic Parameters'!B$1</f>
        <v>167</v>
      </c>
      <c r="E14" s="28">
        <f>'Basic Parameters'!B$2</f>
        <v>34</v>
      </c>
      <c r="F14" s="28">
        <f>'Basic Parameters'!B$11</f>
        <v>665.0857851010985</v>
      </c>
      <c r="G14" s="29">
        <f>'Basic Parameters'!B$3</f>
        <v>0.27</v>
      </c>
      <c r="H14" s="30">
        <f>'Basic Parameters'!B$4</f>
        <v>7</v>
      </c>
      <c r="I14" s="31">
        <f>'Basic Parameters'!B$5</f>
        <v>23</v>
      </c>
      <c r="J14" s="45">
        <f>[1]!Occupation(B14,'Basic Parameters'!B$6,D14,E14,'Basic Parameters'!B$12,F14,G14,C14)</f>
        <v>0.925834542450152</v>
      </c>
      <c r="K14" s="13">
        <f>[1]!ServiceLevel(B14,'Basic Parameters'!B$6,D14,E14,'Basic Parameters'!B$7,'Basic Parameters'!B$12,F14,G14,C14)</f>
        <v>0.6024708879551481</v>
      </c>
      <c r="L14" s="13">
        <f>[1]!LostCalls(B14,'Basic Parameters'!B$6,D14,E14,'Basic Parameters'!B$12,F14,G14,C14)</f>
        <v>0.09204578399658203</v>
      </c>
      <c r="M14" s="13">
        <f>[1]!LostCallsimmediate(B14,'Basic Parameters'!B$6,D14,E14,'Basic Parameters'!B$12,F14,G14,C14)</f>
        <v>0.060610174233559</v>
      </c>
      <c r="N14" s="14">
        <f>[1]!AvgSpeedAnsw(B14,'Basic Parameters'!B$6,D14,E14,'Basic Parameters'!B$12,F14,G14,C14)</f>
        <v>35.057253188267836</v>
      </c>
      <c r="O14" s="14">
        <f>[1]!TrunkLoad(B14,'Basic Parameters'!B$6,D14,E14,'Basic Parameters'!B$12,F14,G14,C14)</f>
        <v>36.05285296783878</v>
      </c>
      <c r="P14" s="13">
        <f>_XLL.PROBOFDELAY(B14,'Basic Parameters'!B$6,D14,E14,L14,C14)</f>
        <v>0.541381181017134</v>
      </c>
      <c r="Q14" s="15">
        <f>[1]!OppCost(B14,'Basic Parameters'!B$6,D14,E14,'Basic Parameters'!B$12,F14,G14,H14,C14)</f>
        <v>223.57920932769775</v>
      </c>
      <c r="R14" s="16">
        <f>[1]!MargOppCost(B14,'Basic Parameters'!B$6,D14,E14,'Basic Parameters'!B$12,F14,G14,H14,C14)</f>
        <v>32.28239440917969</v>
      </c>
      <c r="S14" s="17">
        <f>[1]!OptNumTSR(B14,'Basic Parameters'!B$6,D14,E14,'Basic Parameters'!B$12,F14,G14,H14,I14)</f>
        <v>46</v>
      </c>
      <c r="T14" s="13">
        <f>[1]!Occupation(B14,'Basic Parameters'!B$6,D14,E14,'Basic Parameters'!B$12,F14,G14,S14)</f>
        <v>0.8259116616110872</v>
      </c>
      <c r="U14" s="13">
        <f>[1]!ServiceLevel(B14,'Basic Parameters'!B$6,D14,E14,'Basic Parameters'!B$7,'Basic Parameters'!B$12,F14,G14,S14)</f>
        <v>0.9346770046550312</v>
      </c>
      <c r="V14" s="13">
        <f>[1]!LostCalls(B14,'Basic Parameters'!B$6,D14,E14,'Basic Parameters'!B$12,F14,G14,S14)</f>
        <v>0.01952075958251953</v>
      </c>
      <c r="W14" s="13">
        <f>[1]!LostCallsimmediate(B14,'Basic Parameters'!B$6,D14,E14,'Basic Parameters'!B$12,F14,G14,S14)</f>
        <v>0.01621895740647351</v>
      </c>
      <c r="X14" s="14">
        <f>[1]!AvgSpeedAnsw(B14,'Basic Parameters'!B$6,D14,E14,'Basic Parameters'!B$12,F14,G14,S14)</f>
        <v>3.623416879487701</v>
      </c>
      <c r="Y14" s="14">
        <f>[1]!TrunkLoad(B14,'Basic Parameters'!B$6,D14,E14,'Basic Parameters'!B$12,F14,G14,S14)</f>
        <v>32.26465354471608</v>
      </c>
      <c r="Z14" s="13">
        <f>_XLL.PROBOFDELAY(B14,'Basic Parameters'!B$6,D14,E14,L14,S14)</f>
        <v>0.054365078995751305</v>
      </c>
      <c r="AA14" s="15">
        <f>[1]!OppCost(B14,'Basic Parameters'!B$6,D14,E14,'Basic Parameters'!B$12,F14,G14,H14,S14)</f>
        <v>47.41592502593994</v>
      </c>
      <c r="AB14" s="16">
        <f>[1]!MargOppCost(B14,'Basic Parameters'!B$6,D14,E14,'Basic Parameters'!B$12,F14,G14,H14,S14)</f>
        <v>10.665050506591797</v>
      </c>
    </row>
    <row r="15" spans="1:28" ht="12.75">
      <c r="A15" s="3">
        <v>0.5</v>
      </c>
      <c r="B15" s="42">
        <v>372</v>
      </c>
      <c r="C15" s="24">
        <v>38</v>
      </c>
      <c r="D15" s="24">
        <f>'Basic Parameters'!B$1</f>
        <v>167</v>
      </c>
      <c r="E15" s="24">
        <f>'Basic Parameters'!B$2</f>
        <v>34</v>
      </c>
      <c r="F15" s="24">
        <f>'Basic Parameters'!B$11</f>
        <v>665.0857851010985</v>
      </c>
      <c r="G15" s="25">
        <f>'Basic Parameters'!B$3</f>
        <v>0.27</v>
      </c>
      <c r="H15" s="26">
        <f>'Basic Parameters'!B$4</f>
        <v>7</v>
      </c>
      <c r="I15" s="27">
        <f>'Basic Parameters'!B$5</f>
        <v>23</v>
      </c>
      <c r="J15" s="44">
        <f>[1]!Occupation(B15,'Basic Parameters'!B$6,D15,E15,'Basic Parameters'!B$12,F15,G15,C15)</f>
        <v>0.9502653558630691</v>
      </c>
      <c r="K15" s="8">
        <f>[1]!ServiceLevel(B15,'Basic Parameters'!B$6,D15,E15,'Basic Parameters'!B$7,'Basic Parameters'!B$12,F15,G15,C15)</f>
        <v>0.4581146289839916</v>
      </c>
      <c r="L15" s="8">
        <f>[1]!LostCalls(B15,'Basic Parameters'!B$6,D15,E15,'Basic Parameters'!B$12,F15,G15,C15)</f>
        <v>0.13071537017822266</v>
      </c>
      <c r="M15" s="8">
        <f>[1]!LostCallsimmediate(B15,'Basic Parameters'!B$6,D15,E15,'Basic Parameters'!B$12,F15,G15,C15)</f>
        <v>0.07573022617339054</v>
      </c>
      <c r="N15" s="9">
        <f>[1]!AvgSpeedAnsw(B15,'Basic Parameters'!B$6,D15,E15,'Basic Parameters'!B$12,F15,G15,C15)</f>
        <v>62.19755639572831</v>
      </c>
      <c r="O15" s="9">
        <f>[1]!TrunkLoad(B15,'Basic Parameters'!B$6,D15,E15,'Basic Parameters'!B$12,F15,G15,C15)</f>
        <v>43.06774358050958</v>
      </c>
      <c r="P15" s="8">
        <f>_XLL.PROBOFDELAY(B15,'Basic Parameters'!B$6,D15,E15,L15,C15)</f>
        <v>0.6727564586580131</v>
      </c>
      <c r="Q15" s="10">
        <f>[1]!OppCost(B15,'Basic Parameters'!B$6,D15,E15,'Basic Parameters'!B$12,F15,G15,H15,C15)</f>
        <v>340.3828239440918</v>
      </c>
      <c r="R15" s="11">
        <f>[1]!MargOppCost(B15,'Basic Parameters'!B$6,D15,E15,'Basic Parameters'!B$12,F15,G15,H15,C15)</f>
        <v>41.25370788574219</v>
      </c>
      <c r="S15" s="12">
        <f>[1]!OptNumTSR(B15,'Basic Parameters'!B$6,D15,E15,'Basic Parameters'!B$12,F15,G15,H15,I15)</f>
        <v>49</v>
      </c>
      <c r="T15" s="8">
        <f>[1]!Occupation(B15,'Basic Parameters'!B$6,D15,E15,'Basic Parameters'!B$12,F15,G15,S15)</f>
        <v>0.8312564044096031</v>
      </c>
      <c r="U15" s="8">
        <f>[1]!ServiceLevel(B15,'Basic Parameters'!B$6,D15,E15,'Basic Parameters'!B$7,'Basic Parameters'!B$12,F15,G15,S15)</f>
        <v>0.9362435521368534</v>
      </c>
      <c r="V15" s="8">
        <f>[1]!LostCalls(B15,'Basic Parameters'!B$6,D15,E15,'Basic Parameters'!B$12,F15,G15,S15)</f>
        <v>0.019461631774902344</v>
      </c>
      <c r="W15" s="8">
        <f>[1]!LostCallsimmediate(B15,'Basic Parameters'!B$6,D15,E15,'Basic Parameters'!B$12,F15,G15,S15)</f>
        <v>0.016253243735351485</v>
      </c>
      <c r="X15" s="9">
        <f>[1]!AvgSpeedAnsw(B15,'Basic Parameters'!B$6,D15,E15,'Basic Parameters'!B$12,F15,G15,S15)</f>
        <v>3.516901992521285</v>
      </c>
      <c r="Y15" s="9">
        <f>[1]!TrunkLoad(B15,'Basic Parameters'!B$6,D15,E15,'Basic Parameters'!B$12,F15,G15,S15)</f>
        <v>34.56918207061569</v>
      </c>
      <c r="Z15" s="8">
        <f>_XLL.PROBOFDELAY(B15,'Basic Parameters'!B$6,D15,E15,L15,S15)</f>
        <v>0.027264205149455926</v>
      </c>
      <c r="AA15" s="10">
        <f>[1]!OppCost(B15,'Basic Parameters'!B$6,D15,E15,'Basic Parameters'!B$12,F15,G15,H15,S15)</f>
        <v>50.6780891418457</v>
      </c>
      <c r="AB15" s="11">
        <f>[1]!MargOppCost(B15,'Basic Parameters'!B$6,D15,E15,'Basic Parameters'!B$12,F15,G15,H15,S15)</f>
        <v>10.996353149414062</v>
      </c>
    </row>
    <row r="16" spans="1:28" ht="12.75">
      <c r="A16" s="7">
        <v>0.520833333333333</v>
      </c>
      <c r="B16" s="43">
        <v>362</v>
      </c>
      <c r="C16" s="28">
        <v>38</v>
      </c>
      <c r="D16" s="28">
        <f>'Basic Parameters'!B$1</f>
        <v>167</v>
      </c>
      <c r="E16" s="28">
        <f>'Basic Parameters'!B$2</f>
        <v>34</v>
      </c>
      <c r="F16" s="28">
        <f>'Basic Parameters'!B$11</f>
        <v>665.0857851010985</v>
      </c>
      <c r="G16" s="29">
        <f>'Basic Parameters'!B$3</f>
        <v>0.27</v>
      </c>
      <c r="H16" s="30">
        <f>'Basic Parameters'!B$4</f>
        <v>7</v>
      </c>
      <c r="I16" s="31">
        <f>'Basic Parameters'!B$5</f>
        <v>23</v>
      </c>
      <c r="J16" s="45">
        <f>[1]!Occupation(B16,'Basic Parameters'!B$6,D16,E16,'Basic Parameters'!B$12,F16,G16,C16)</f>
        <v>0.9416666620656065</v>
      </c>
      <c r="K16" s="13">
        <f>[1]!ServiceLevel(B16,'Basic Parameters'!B$6,D16,E16,'Basic Parameters'!B$7,'Basic Parameters'!B$12,F16,G16,C16)</f>
        <v>0.5133332759094269</v>
      </c>
      <c r="L16" s="13">
        <f>[1]!LostCalls(B16,'Basic Parameters'!B$6,D16,E16,'Basic Parameters'!B$12,F16,G16,C16)</f>
        <v>0.11478519439697266</v>
      </c>
      <c r="M16" s="13">
        <f>[1]!LostCallsimmediate(B16,'Basic Parameters'!B$6,D16,E16,'Basic Parameters'!B$12,F16,G16,C16)</f>
        <v>0.07014224523241269</v>
      </c>
      <c r="N16" s="14">
        <f>[1]!AvgSpeedAnsw(B16,'Basic Parameters'!B$6,D16,E16,'Basic Parameters'!B$12,F16,G16,C16)</f>
        <v>50.117177436321356</v>
      </c>
      <c r="O16" s="14">
        <f>[1]!TrunkLoad(B16,'Basic Parameters'!B$6,D16,E16,'Basic Parameters'!B$12,F16,G16,C16)</f>
        <v>39.944851284340714</v>
      </c>
      <c r="P16" s="13">
        <f>_XLL.PROBOFDELAY(B16,'Basic Parameters'!B$6,D16,E16,L16,C16)</f>
        <v>0.6243703945972414</v>
      </c>
      <c r="Q16" s="15">
        <f>[1]!OppCost(B16,'Basic Parameters'!B$6,D16,E16,'Basic Parameters'!B$12,F16,G16,H16,C16)</f>
        <v>290.8656826019287</v>
      </c>
      <c r="R16" s="16">
        <f>[1]!MargOppCost(B16,'Basic Parameters'!B$6,D16,E16,'Basic Parameters'!B$12,F16,G16,H16,C16)</f>
        <v>37.78612518310547</v>
      </c>
      <c r="S16" s="17">
        <f>[1]!OptNumTSR(B16,'Basic Parameters'!B$6,D16,E16,'Basic Parameters'!B$12,F16,G16,H16,I16)</f>
        <v>48</v>
      </c>
      <c r="T16" s="13">
        <f>[1]!Occupation(B16,'Basic Parameters'!B$6,D16,E16,'Basic Parameters'!B$12,F16,G16,S16)</f>
        <v>0.8265180616246329</v>
      </c>
      <c r="U16" s="13">
        <f>[1]!ServiceLevel(B16,'Basic Parameters'!B$6,D16,E16,'Basic Parameters'!B$7,'Basic Parameters'!B$12,F16,G16,S16)</f>
        <v>0.9394061722637765</v>
      </c>
      <c r="V16" s="13">
        <f>[1]!LostCalls(B16,'Basic Parameters'!B$6,D16,E16,'Basic Parameters'!B$12,F16,G16,S16)</f>
        <v>0.01856517791748047</v>
      </c>
      <c r="W16" s="13">
        <f>[1]!LostCallsimmediate(B16,'Basic Parameters'!B$6,D16,E16,'Basic Parameters'!B$12,F16,G16,S16)</f>
        <v>0.015523132189525732</v>
      </c>
      <c r="X16" s="14">
        <f>[1]!AvgSpeedAnsw(B16,'Basic Parameters'!B$6,D16,E16,'Basic Parameters'!B$12,F16,G16,S16)</f>
        <v>3.3391883152418553</v>
      </c>
      <c r="Y16" s="14">
        <f>[1]!TrunkLoad(B16,'Basic Parameters'!B$6,D16,E16,'Basic Parameters'!B$12,F16,G16,S16)</f>
        <v>33.63420105459991</v>
      </c>
      <c r="Z16" s="13">
        <f>_XLL.PROBOFDELAY(B16,'Basic Parameters'!B$6,D16,E16,L16,S16)</f>
        <v>0.034226013373112533</v>
      </c>
      <c r="AA16" s="15">
        <f>[1]!OppCost(B16,'Basic Parameters'!B$6,D16,E16,'Basic Parameters'!B$12,F16,G16,H16,S16)</f>
        <v>47.04416084289551</v>
      </c>
      <c r="AB16" s="16">
        <f>[1]!MargOppCost(B16,'Basic Parameters'!B$6,D16,E16,'Basic Parameters'!B$12,F16,G16,H16,S16)</f>
        <v>10.468757629394531</v>
      </c>
    </row>
    <row r="17" spans="1:28" ht="12.75">
      <c r="A17" s="3">
        <v>0.541666666666666</v>
      </c>
      <c r="B17" s="42">
        <v>380</v>
      </c>
      <c r="C17" s="24">
        <v>38</v>
      </c>
      <c r="D17" s="24">
        <f>'Basic Parameters'!B$1</f>
        <v>167</v>
      </c>
      <c r="E17" s="24">
        <f>'Basic Parameters'!B$2</f>
        <v>34</v>
      </c>
      <c r="F17" s="24">
        <f>'Basic Parameters'!B$11</f>
        <v>665.0857851010985</v>
      </c>
      <c r="G17" s="25">
        <f>'Basic Parameters'!B$3</f>
        <v>0.27</v>
      </c>
      <c r="H17" s="26">
        <f>'Basic Parameters'!B$4</f>
        <v>7</v>
      </c>
      <c r="I17" s="27">
        <f>'Basic Parameters'!B$5</f>
        <v>23</v>
      </c>
      <c r="J17" s="44">
        <f>[1]!Occupation(B17,'Basic Parameters'!B$6,D17,E17,'Basic Parameters'!B$12,F17,G17,C17)</f>
        <v>0.9561754385630289</v>
      </c>
      <c r="K17" s="8">
        <f>[1]!ServiceLevel(B17,'Basic Parameters'!B$6,D17,E17,'Basic Parameters'!B$7,'Basic Parameters'!B$12,F17,G17,C17)</f>
        <v>0.41707322077319087</v>
      </c>
      <c r="L17" s="8">
        <f>[1]!LostCalls(B17,'Basic Parameters'!B$6,D17,E17,'Basic Parameters'!B$12,F17,G17,C17)</f>
        <v>0.1437234878540039</v>
      </c>
      <c r="M17" s="8">
        <f>[1]!LostCallsimmediate(B17,'Basic Parameters'!B$6,D17,E17,'Basic Parameters'!B$12,F17,G17,C17)</f>
        <v>0.07974358873084292</v>
      </c>
      <c r="N17" s="9">
        <f>[1]!AvgSpeedAnsw(B17,'Basic Parameters'!B$6,D17,E17,'Basic Parameters'!B$12,F17,G17,C17)</f>
        <v>73.10829656307317</v>
      </c>
      <c r="O17" s="9">
        <f>[1]!TrunkLoad(B17,'Basic Parameters'!B$6,D17,E17,'Basic Parameters'!B$12,F17,G17,C17)</f>
        <v>45.91614553209518</v>
      </c>
      <c r="P17" s="8">
        <f>_XLL.PROBOFDELAY(B17,'Basic Parameters'!B$6,D17,E17,L17,C17)</f>
        <v>0.7073881028315848</v>
      </c>
      <c r="Q17" s="10">
        <f>[1]!OppCost(B17,'Basic Parameters'!B$6,D17,E17,'Basic Parameters'!B$12,F17,G17,H17,C17)</f>
        <v>382.3044776916504</v>
      </c>
      <c r="R17" s="11">
        <f>[1]!MargOppCost(B17,'Basic Parameters'!B$6,D17,E17,'Basic Parameters'!B$12,F17,G17,H17,C17)</f>
        <v>43.83037567138672</v>
      </c>
      <c r="S17" s="12">
        <f>[1]!OptNumTSR(B17,'Basic Parameters'!B$6,D17,E17,'Basic Parameters'!B$12,F17,G17,H17,I17)</f>
        <v>50</v>
      </c>
      <c r="T17" s="8">
        <f>[1]!Occupation(B17,'Basic Parameters'!B$6,D17,E17,'Basic Parameters'!B$12,F17,G17,S17)</f>
        <v>0.8323266671498615</v>
      </c>
      <c r="U17" s="8">
        <f>[1]!ServiceLevel(B17,'Basic Parameters'!B$6,D17,E17,'Basic Parameters'!B$7,'Basic Parameters'!B$12,F17,G17,S17)</f>
        <v>0.9375070243201575</v>
      </c>
      <c r="V17" s="8">
        <f>[1]!LostCalls(B17,'Basic Parameters'!B$6,D17,E17,'Basic Parameters'!B$12,F17,G17,S17)</f>
        <v>0.01925373077392578</v>
      </c>
      <c r="W17" s="8">
        <f>[1]!LostCallsimmediate(B17,'Basic Parameters'!B$6,D17,E17,'Basic Parameters'!B$12,F17,G17,S17)</f>
        <v>0.01611480455399308</v>
      </c>
      <c r="X17" s="9">
        <f>[1]!AvgSpeedAnsw(B17,'Basic Parameters'!B$6,D17,E17,'Basic Parameters'!B$12,F17,G17,S17)</f>
        <v>3.4399237458052943</v>
      </c>
      <c r="Y17" s="9">
        <f>[1]!TrunkLoad(B17,'Basic Parameters'!B$6,D17,E17,'Basic Parameters'!B$12,F17,G17,S17)</f>
        <v>35.30365304538022</v>
      </c>
      <c r="Z17" s="8">
        <f>_XLL.PROBOFDELAY(B17,'Basic Parameters'!B$6,D17,E17,L17,S17)</f>
        <v>0.020665398492242196</v>
      </c>
      <c r="AA17" s="10">
        <f>[1]!OppCost(B17,'Basic Parameters'!B$6,D17,E17,'Basic Parameters'!B$12,F17,G17,H17,S17)</f>
        <v>51.21492385864258</v>
      </c>
      <c r="AB17" s="11">
        <f>[1]!MargOppCost(B17,'Basic Parameters'!B$6,D17,E17,'Basic Parameters'!B$12,F17,G17,H17,S17)</f>
        <v>11.014671325683594</v>
      </c>
    </row>
    <row r="18" spans="1:28" ht="12.75">
      <c r="A18" s="7">
        <v>0.5625</v>
      </c>
      <c r="B18" s="43">
        <v>360</v>
      </c>
      <c r="C18" s="28">
        <v>38</v>
      </c>
      <c r="D18" s="28">
        <f>'Basic Parameters'!B$1</f>
        <v>167</v>
      </c>
      <c r="E18" s="28">
        <f>'Basic Parameters'!B$2</f>
        <v>34</v>
      </c>
      <c r="F18" s="28">
        <f>'Basic Parameters'!B$11</f>
        <v>665.0857851010985</v>
      </c>
      <c r="G18" s="29">
        <f>'Basic Parameters'!B$3</f>
        <v>0.27</v>
      </c>
      <c r="H18" s="30">
        <f>'Basic Parameters'!B$4</f>
        <v>7</v>
      </c>
      <c r="I18" s="31">
        <f>'Basic Parameters'!B$5</f>
        <v>23</v>
      </c>
      <c r="J18" s="45">
        <f>[1]!Occupation(B18,'Basic Parameters'!B$6,D18,E18,'Basic Parameters'!B$12,F18,G18,C18)</f>
        <v>0.9397308600576301</v>
      </c>
      <c r="K18" s="13">
        <f>[1]!ServiceLevel(B18,'Basic Parameters'!B$6,D18,E18,'Basic Parameters'!B$7,'Basic Parameters'!B$12,F18,G18,C18)</f>
        <v>0.5250859785071517</v>
      </c>
      <c r="L18" s="13">
        <f>[1]!LostCalls(B18,'Basic Parameters'!B$6,D18,E18,'Basic Parameters'!B$12,F18,G18,C18)</f>
        <v>0.11169719696044922</v>
      </c>
      <c r="M18" s="13">
        <f>[1]!LostCallsimmediate(B18,'Basic Parameters'!B$6,D18,E18,'Basic Parameters'!B$12,F18,G18,C18)</f>
        <v>0.06892466469662607</v>
      </c>
      <c r="N18" s="14">
        <f>[1]!AvgSpeedAnsw(B18,'Basic Parameters'!B$6,D18,E18,'Basic Parameters'!B$12,F18,G18,C18)</f>
        <v>47.852703154553446</v>
      </c>
      <c r="O18" s="14">
        <f>[1]!TrunkLoad(B18,'Basic Parameters'!B$6,D18,E18,'Basic Parameters'!B$12,F18,G18,C18)</f>
        <v>39.36328796532688</v>
      </c>
      <c r="P18" s="13">
        <f>_XLL.PROBOFDELAY(B18,'Basic Parameters'!B$6,D18,E18,L18,C18)</f>
        <v>0.6138015437453234</v>
      </c>
      <c r="Q18" s="15">
        <f>[1]!OppCost(B18,'Basic Parameters'!B$6,D18,E18,'Basic Parameters'!B$12,F18,G18,H18,C18)</f>
        <v>281.47693634033203</v>
      </c>
      <c r="R18" s="16">
        <f>[1]!MargOppCost(B18,'Basic Parameters'!B$6,D18,E18,'Basic Parameters'!B$12,F18,G18,H18,C18)</f>
        <v>37.077484130859375</v>
      </c>
      <c r="S18" s="17">
        <f>[1]!OptNumTSR(B18,'Basic Parameters'!B$6,D18,E18,'Basic Parameters'!B$12,F18,G18,H18,I18)</f>
        <v>48</v>
      </c>
      <c r="T18" s="13">
        <f>[1]!Occupation(B18,'Basic Parameters'!B$6,D18,E18,'Basic Parameters'!B$12,F18,G18,S18)</f>
        <v>0.8228446125984193</v>
      </c>
      <c r="U18" s="13">
        <f>[1]!ServiceLevel(B18,'Basic Parameters'!B$6,D18,E18,'Basic Parameters'!B$7,'Basic Parameters'!B$12,F18,G18,S18)</f>
        <v>0.9436441397421541</v>
      </c>
      <c r="V18" s="13">
        <f>[1]!LostCalls(B18,'Basic Parameters'!B$6,D18,E18,'Basic Parameters'!B$12,F18,G18,S18)</f>
        <v>0.01749897003173828</v>
      </c>
      <c r="W18" s="13">
        <f>[1]!LostCallsimmediate(B18,'Basic Parameters'!B$6,D18,E18,'Basic Parameters'!B$12,F18,G18,S18)</f>
        <v>0.014679550095719538</v>
      </c>
      <c r="X18" s="14">
        <f>[1]!AvgSpeedAnsw(B18,'Basic Parameters'!B$6,D18,E18,'Basic Parameters'!B$12,F18,G18,S18)</f>
        <v>3.0965671793284613</v>
      </c>
      <c r="Y18" s="14">
        <f>[1]!TrunkLoad(B18,'Basic Parameters'!B$6,D18,E18,'Basic Parameters'!B$12,F18,G18,S18)</f>
        <v>33.435376951368575</v>
      </c>
      <c r="Z18" s="13">
        <f>_XLL.PROBOFDELAY(B18,'Basic Parameters'!B$6,D18,E18,L18,S18)</f>
        <v>0.03318073505623109</v>
      </c>
      <c r="AA18" s="15">
        <f>[1]!OppCost(B18,'Basic Parameters'!B$6,D18,E18,'Basic Parameters'!B$12,F18,G18,H18,S18)</f>
        <v>44.09740447998047</v>
      </c>
      <c r="AB18" s="16">
        <f>[1]!MargOppCost(B18,'Basic Parameters'!B$6,D18,E18,'Basic Parameters'!B$12,F18,G18,H18,S18)</f>
        <v>9.973526000976562</v>
      </c>
    </row>
    <row r="19" spans="1:28" ht="12.75">
      <c r="A19" s="3">
        <v>0.583333333333333</v>
      </c>
      <c r="B19" s="42">
        <v>349</v>
      </c>
      <c r="C19" s="24">
        <v>42</v>
      </c>
      <c r="D19" s="24">
        <f>'Basic Parameters'!B$1</f>
        <v>167</v>
      </c>
      <c r="E19" s="24">
        <f>'Basic Parameters'!B$2</f>
        <v>34</v>
      </c>
      <c r="F19" s="24">
        <f>'Basic Parameters'!B$11</f>
        <v>665.0857851010985</v>
      </c>
      <c r="G19" s="25">
        <f>'Basic Parameters'!B$3</f>
        <v>0.27</v>
      </c>
      <c r="H19" s="26">
        <f>'Basic Parameters'!B$4</f>
        <v>7</v>
      </c>
      <c r="I19" s="27">
        <f>'Basic Parameters'!B$5</f>
        <v>23</v>
      </c>
      <c r="J19" s="44">
        <f>[1]!Occupation(B19,'Basic Parameters'!B$6,D19,E19,'Basic Parameters'!B$12,F19,G19,C19)</f>
        <v>0.8827955475686087</v>
      </c>
      <c r="K19" s="8">
        <f>[1]!ServiceLevel(B19,'Basic Parameters'!B$6,D19,E19,'Basic Parameters'!B$7,'Basic Parameters'!B$12,F19,G19,C19)</f>
        <v>0.8014447790553156</v>
      </c>
      <c r="L19" s="8">
        <f>[1]!LostCalls(B19,'Basic Parameters'!B$6,D19,E19,'Basic Parameters'!B$12,F19,G19,C19)</f>
        <v>0.048605918884277344</v>
      </c>
      <c r="M19" s="8">
        <f>[1]!LostCallsimmediate(B19,'Basic Parameters'!B$6,D19,E19,'Basic Parameters'!B$12,F19,G19,C19)</f>
        <v>0.03687809688072782</v>
      </c>
      <c r="N19" s="9">
        <f>[1]!AvgSpeedAnsw(B19,'Basic Parameters'!B$6,D19,E19,'Basic Parameters'!B$12,F19,G19,C19)</f>
        <v>12.907252626053351</v>
      </c>
      <c r="O19" s="9">
        <f>[1]!TrunkLoad(B19,'Basic Parameters'!B$6,D19,E19,'Basic Parameters'!B$12,F19,G19,C19)</f>
        <v>33.317086585960254</v>
      </c>
      <c r="P19" s="8">
        <f>_XLL.PROBOFDELAY(B19,'Basic Parameters'!B$6,D19,E19,L19,C19)</f>
        <v>0.3322543750225315</v>
      </c>
      <c r="Q19" s="10">
        <f>[1]!OppCost(B19,'Basic Parameters'!B$6,D19,E19,'Basic Parameters'!B$12,F19,G19,H19,C19)</f>
        <v>118.74425983428955</v>
      </c>
      <c r="R19" s="11">
        <f>[1]!MargOppCost(B19,'Basic Parameters'!B$6,D19,E19,'Basic Parameters'!B$12,F19,G19,H19,C19)</f>
        <v>20.875244140625</v>
      </c>
      <c r="S19" s="12">
        <f>[1]!OptNumTSR(B19,'Basic Parameters'!B$6,D19,E19,'Basic Parameters'!B$12,F19,G19,H19,I19)</f>
        <v>46</v>
      </c>
      <c r="T19" s="8">
        <f>[1]!Occupation(B19,'Basic Parameters'!B$6,D19,E19,'Basic Parameters'!B$12,F19,G19,S19)</f>
        <v>0.8296749335786571</v>
      </c>
      <c r="U19" s="8">
        <f>[1]!ServiceLevel(B19,'Basic Parameters'!B$6,D19,E19,'Basic Parameters'!B$7,'Basic Parameters'!B$12,F19,G19,S19)</f>
        <v>0.9298584256540805</v>
      </c>
      <c r="V19" s="8">
        <f>[1]!LostCalls(B19,'Basic Parameters'!B$6,D19,E19,'Basic Parameters'!B$12,F19,G19,S19)</f>
        <v>0.020697593688964844</v>
      </c>
      <c r="W19" s="8">
        <f>[1]!LostCallsimmediate(B19,'Basic Parameters'!B$6,D19,E19,'Basic Parameters'!B$12,F19,G19,S19)</f>
        <v>0.01713419901514936</v>
      </c>
      <c r="X19" s="9">
        <f>[1]!AvgSpeedAnsw(B19,'Basic Parameters'!B$6,D19,E19,'Basic Parameters'!B$12,F19,G19,S19)</f>
        <v>3.9064529254983023</v>
      </c>
      <c r="Y19" s="9">
        <f>[1]!TrunkLoad(B19,'Basic Parameters'!B$6,D19,E19,'Basic Parameters'!B$12,F19,G19,S19)</f>
        <v>32.46750525203952</v>
      </c>
      <c r="Z19" s="8">
        <f>_XLL.PROBOFDELAY(B19,'Basic Parameters'!B$6,D19,E19,L19,S19)</f>
        <v>0.10900516625106299</v>
      </c>
      <c r="AA19" s="10">
        <f>[1]!OppCost(B19,'Basic Parameters'!B$6,D19,E19,'Basic Parameters'!B$12,F19,G19,H19,S19)</f>
        <v>50.56422138214111</v>
      </c>
      <c r="AB19" s="11">
        <f>[1]!MargOppCost(B19,'Basic Parameters'!B$6,D19,E19,'Basic Parameters'!B$12,F19,G19,H19,S19)</f>
        <v>11.187826156616211</v>
      </c>
    </row>
    <row r="20" spans="1:28" ht="12.75">
      <c r="A20" s="7">
        <v>0.604166666666666</v>
      </c>
      <c r="B20" s="43">
        <v>320</v>
      </c>
      <c r="C20" s="28">
        <v>42</v>
      </c>
      <c r="D20" s="28">
        <f>'Basic Parameters'!B$1</f>
        <v>167</v>
      </c>
      <c r="E20" s="28">
        <f>'Basic Parameters'!B$2</f>
        <v>34</v>
      </c>
      <c r="F20" s="28">
        <f>'Basic Parameters'!B$11</f>
        <v>665.0857851010985</v>
      </c>
      <c r="G20" s="29">
        <f>'Basic Parameters'!B$3</f>
        <v>0.27</v>
      </c>
      <c r="H20" s="30">
        <f>'Basic Parameters'!B$4</f>
        <v>7</v>
      </c>
      <c r="I20" s="31">
        <f>'Basic Parameters'!B$5</f>
        <v>23</v>
      </c>
      <c r="J20" s="45">
        <f>[1]!Occupation(B20,'Basic Parameters'!B$6,D20,E20,'Basic Parameters'!B$12,F20,G20,C20)</f>
        <v>0.8306592547704303</v>
      </c>
      <c r="K20" s="13">
        <f>[1]!ServiceLevel(B20,'Basic Parameters'!B$6,D20,E20,'Basic Parameters'!B$7,'Basic Parameters'!B$12,F20,G20,C20)</f>
        <v>0.9153162381420167</v>
      </c>
      <c r="L20" s="13">
        <f>[1]!LostCalls(B20,'Basic Parameters'!B$6,D20,E20,'Basic Parameters'!B$12,F20,G20,C20)</f>
        <v>0.023665428161621094</v>
      </c>
      <c r="M20" s="13">
        <f>[1]!LostCallsimmediate(B20,'Basic Parameters'!B$6,D20,E20,'Basic Parameters'!B$12,F20,G20,C20)</f>
        <v>0.01927955288419256</v>
      </c>
      <c r="N20" s="14">
        <f>[1]!AvgSpeedAnsw(B20,'Basic Parameters'!B$6,D20,E20,'Basic Parameters'!B$12,F20,G20,C20)</f>
        <v>4.823707131317752</v>
      </c>
      <c r="O20" s="14">
        <f>[1]!TrunkLoad(B20,'Basic Parameters'!B$6,D20,E20,'Basic Parameters'!B$12,F20,G20,C20)</f>
        <v>29.8449752776674</v>
      </c>
      <c r="P20" s="13">
        <f>_XLL.PROBOFDELAY(B20,'Basic Parameters'!B$6,D20,E20,L20,C20)</f>
        <v>0.1748223540001055</v>
      </c>
      <c r="Q20" s="15">
        <f>[1]!OppCost(B20,'Basic Parameters'!B$6,D20,E20,'Basic Parameters'!B$12,F20,G20,H20,C20)</f>
        <v>53.01055908203125</v>
      </c>
      <c r="R20" s="16">
        <f>[1]!MargOppCost(B20,'Basic Parameters'!B$6,D20,E20,'Basic Parameters'!B$12,F20,G20,H20,C20)</f>
        <v>11.9073486328125</v>
      </c>
      <c r="S20" s="17">
        <f>[1]!OptNumTSR(B20,'Basic Parameters'!B$6,D20,E20,'Basic Parameters'!B$12,F20,G20,H20,I20)</f>
        <v>43</v>
      </c>
      <c r="T20" s="13">
        <f>[1]!Occupation(B20,'Basic Parameters'!B$6,D20,E20,'Basic Parameters'!B$12,F20,G20,S20)</f>
        <v>0.8157590526018955</v>
      </c>
      <c r="U20" s="13">
        <f>[1]!ServiceLevel(B20,'Basic Parameters'!B$6,D20,E20,'Basic Parameters'!B$7,'Basic Parameters'!B$12,F20,G20,S20)</f>
        <v>0.9380847406344672</v>
      </c>
      <c r="V20" s="13">
        <f>[1]!LostCalls(B20,'Basic Parameters'!B$6,D20,E20,'Basic Parameters'!B$12,F20,G20,S20)</f>
        <v>0.018349647521972656</v>
      </c>
      <c r="W20" s="13">
        <f>[1]!LostCallsimmediate(B20,'Basic Parameters'!B$6,D20,E20,'Basic Parameters'!B$12,F20,G20,S20)</f>
        <v>0.015219525990171297</v>
      </c>
      <c r="X20" s="14">
        <f>[1]!AvgSpeedAnsw(B20,'Basic Parameters'!B$6,D20,E20,'Basic Parameters'!B$12,F20,G20,S20)</f>
        <v>3.4422897898988434</v>
      </c>
      <c r="Y20" s="14">
        <f>[1]!TrunkLoad(B20,'Basic Parameters'!B$6,D20,E20,'Basic Parameters'!B$12,F20,G20,S20)</f>
        <v>29.756650627608625</v>
      </c>
      <c r="Z20" s="13">
        <f>_XLL.PROBOFDELAY(B20,'Basic Parameters'!B$6,D20,E20,L20,S20)</f>
        <v>0.12963752031455722</v>
      </c>
      <c r="AA20" s="15">
        <f>[1]!OppCost(B20,'Basic Parameters'!B$6,D20,E20,'Basic Parameters'!B$12,F20,G20,H20,S20)</f>
        <v>41.10321044921875</v>
      </c>
      <c r="AB20" s="16">
        <f>[1]!MargOppCost(B20,'Basic Parameters'!B$6,D20,E20,'Basic Parameters'!B$12,F20,G20,H20,S20)</f>
        <v>9.775390625</v>
      </c>
    </row>
    <row r="21" spans="1:28" ht="12.75">
      <c r="A21" s="3">
        <v>0.625</v>
      </c>
      <c r="B21" s="42">
        <v>378</v>
      </c>
      <c r="C21" s="24">
        <v>42</v>
      </c>
      <c r="D21" s="24">
        <f>'Basic Parameters'!B$1</f>
        <v>167</v>
      </c>
      <c r="E21" s="24">
        <f>'Basic Parameters'!B$2</f>
        <v>34</v>
      </c>
      <c r="F21" s="24">
        <f>'Basic Parameters'!B$11</f>
        <v>665.0857851010985</v>
      </c>
      <c r="G21" s="25">
        <f>'Basic Parameters'!B$3</f>
        <v>0.27</v>
      </c>
      <c r="H21" s="26">
        <f>'Basic Parameters'!B$4</f>
        <v>7</v>
      </c>
      <c r="I21" s="27">
        <f>'Basic Parameters'!B$5</f>
        <v>23</v>
      </c>
      <c r="J21" s="44">
        <f>[1]!Occupation(B21,'Basic Parameters'!B$6,D21,E21,'Basic Parameters'!B$12,F21,G21,C21)</f>
        <v>0.9223678636550904</v>
      </c>
      <c r="K21" s="8">
        <f>[1]!ServiceLevel(B21,'Basic Parameters'!B$6,D21,E21,'Basic Parameters'!B$7,'Basic Parameters'!B$12,F21,G21,C21)</f>
        <v>0.6454442863916968</v>
      </c>
      <c r="L21" s="8">
        <f>[1]!LostCalls(B21,'Basic Parameters'!B$6,D21,E21,'Basic Parameters'!B$12,F21,G21,C21)</f>
        <v>0.08222103118896484</v>
      </c>
      <c r="M21" s="8">
        <f>[1]!LostCallsimmediate(B21,'Basic Parameters'!B$6,D21,E21,'Basic Parameters'!B$12,F21,G21,C21)</f>
        <v>0.05644083931093274</v>
      </c>
      <c r="N21" s="9">
        <f>[1]!AvgSpeedAnsw(B21,'Basic Parameters'!B$6,D21,E21,'Basic Parameters'!B$12,F21,G21,C21)</f>
        <v>28.566033771617057</v>
      </c>
      <c r="O21" s="9">
        <f>[1]!TrunkLoad(B21,'Basic Parameters'!B$6,D21,E21,'Basic Parameters'!B$12,F21,G21,C21)</f>
        <v>38.232186515513405</v>
      </c>
      <c r="P21" s="8">
        <f>_XLL.PROBOFDELAY(B21,'Basic Parameters'!B$6,D21,E21,L21,C21)</f>
        <v>0.504901445892475</v>
      </c>
      <c r="Q21" s="10">
        <f>[1]!OppCost(B21,'Basic Parameters'!B$6,D21,E21,'Basic Parameters'!B$12,F21,G21,H21,C21)</f>
        <v>217.55684852600098</v>
      </c>
      <c r="R21" s="11">
        <f>[1]!MargOppCost(B21,'Basic Parameters'!B$6,D21,E21,'Basic Parameters'!B$12,F21,G21,H21,C21)</f>
        <v>30.63434600830078</v>
      </c>
      <c r="S21" s="12">
        <f>[1]!OptNumTSR(B21,'Basic Parameters'!B$6,D21,E21,'Basic Parameters'!B$12,F21,G21,H21,I21)</f>
        <v>50</v>
      </c>
      <c r="T21" s="8">
        <f>[1]!Occupation(B21,'Basic Parameters'!B$6,D21,E21,'Basic Parameters'!B$12,F21,G21,S21)</f>
        <v>0.8288428728103638</v>
      </c>
      <c r="U21" s="8">
        <f>[1]!ServiceLevel(B21,'Basic Parameters'!B$6,D21,E21,'Basic Parameters'!B$7,'Basic Parameters'!B$12,F21,G21,S21)</f>
        <v>0.941725937772546</v>
      </c>
      <c r="V21" s="8">
        <f>[1]!LostCalls(B21,'Basic Parameters'!B$6,D21,E21,'Basic Parameters'!B$12,F21,G21,S21)</f>
        <v>0.01819133758544922</v>
      </c>
      <c r="W21" s="8">
        <f>[1]!LostCallsimmediate(B21,'Basic Parameters'!B$6,D21,E21,'Basic Parameters'!B$12,F21,G21,S21)</f>
        <v>0.015275738250393009</v>
      </c>
      <c r="X21" s="9">
        <f>[1]!AvgSpeedAnsw(B21,'Basic Parameters'!B$6,D21,E21,'Basic Parameters'!B$12,F21,G21,S21)</f>
        <v>3.1988891081438684</v>
      </c>
      <c r="Y21" s="9">
        <f>[1]!TrunkLoad(B21,'Basic Parameters'!B$6,D21,E21,'Basic Parameters'!B$12,F21,G21,S21)</f>
        <v>35.104390644032506</v>
      </c>
      <c r="Z21" s="8">
        <f>_XLL.PROBOFDELAY(B21,'Basic Parameters'!B$6,D21,E21,L21,S21)</f>
        <v>0.05539660072532344</v>
      </c>
      <c r="AA21" s="10">
        <f>[1]!OppCost(B21,'Basic Parameters'!B$6,D21,E21,'Basic Parameters'!B$12,F21,G21,H21,S21)</f>
        <v>48.13427925109863</v>
      </c>
      <c r="AB21" s="11">
        <f>[1]!MargOppCost(B21,'Basic Parameters'!B$6,D21,E21,'Basic Parameters'!B$12,F21,G21,H21,S21)</f>
        <v>10.517623901367188</v>
      </c>
    </row>
    <row r="22" spans="1:28" ht="12.75">
      <c r="A22" s="7">
        <v>0.645833333333333</v>
      </c>
      <c r="B22" s="43">
        <v>410</v>
      </c>
      <c r="C22" s="28">
        <v>40</v>
      </c>
      <c r="D22" s="28">
        <f>'Basic Parameters'!B$1</f>
        <v>167</v>
      </c>
      <c r="E22" s="28">
        <f>'Basic Parameters'!B$2</f>
        <v>34</v>
      </c>
      <c r="F22" s="28">
        <f>'Basic Parameters'!B$11</f>
        <v>665.0857851010985</v>
      </c>
      <c r="G22" s="29">
        <f>'Basic Parameters'!B$3</f>
        <v>0.27</v>
      </c>
      <c r="H22" s="30">
        <f>'Basic Parameters'!B$4</f>
        <v>7</v>
      </c>
      <c r="I22" s="31">
        <f>'Basic Parameters'!B$5</f>
        <v>23</v>
      </c>
      <c r="J22" s="45">
        <f>[1]!Occupation(B22,'Basic Parameters'!B$6,D22,E22,'Basic Parameters'!B$12,F22,G22,C22)</f>
        <v>0.9632719878355662</v>
      </c>
      <c r="K22" s="13">
        <f>[1]!ServiceLevel(B22,'Basic Parameters'!B$6,D22,E22,'Basic Parameters'!B$7,'Basic Parameters'!B$12,F22,G22,C22)</f>
        <v>0.374264093463445</v>
      </c>
      <c r="L22" s="13">
        <f>[1]!LostCalls(B22,'Basic Parameters'!B$6,D22,E22,'Basic Parameters'!B$12,F22,G22,C22)</f>
        <v>0.15840816497802734</v>
      </c>
      <c r="M22" s="13">
        <f>[1]!LostCallsimmediate(B22,'Basic Parameters'!B$6,D22,E22,'Basic Parameters'!B$12,F22,G22,C22)</f>
        <v>0.0840496012856952</v>
      </c>
      <c r="N22" s="14">
        <f>[1]!AvgSpeedAnsw(B22,'Basic Parameters'!B$6,D22,E22,'Basic Parameters'!B$12,F22,G22,C22)</f>
        <v>85.71689895906952</v>
      </c>
      <c r="O22" s="14">
        <f>[1]!TrunkLoad(B22,'Basic Parameters'!B$6,D22,E22,'Basic Parameters'!B$12,F22,G22,C22)</f>
        <v>51.967166345782594</v>
      </c>
      <c r="P22" s="13">
        <f>_XLL.PROBOFDELAY(B22,'Basic Parameters'!B$6,D22,E22,L22,C22)</f>
        <v>0.744434162615243</v>
      </c>
      <c r="Q22" s="15">
        <f>[1]!OppCost(B22,'Basic Parameters'!B$6,D22,E22,'Basic Parameters'!B$12,F22,G22,H22,C22)</f>
        <v>454.6314334869385</v>
      </c>
      <c r="R22" s="16">
        <f>[1]!MargOppCost(B22,'Basic Parameters'!B$6,D22,E22,'Basic Parameters'!B$12,F22,G22,H22,C22)</f>
        <v>46.86368942260742</v>
      </c>
      <c r="S22" s="17">
        <f>[1]!OptNumTSR(B22,'Basic Parameters'!B$6,D22,E22,'Basic Parameters'!B$12,F22,G22,H22,I22)</f>
        <v>54</v>
      </c>
      <c r="T22" s="13">
        <f>[1]!Occupation(B22,'Basic Parameters'!B$6,D22,E22,'Basic Parameters'!B$12,F22,G22,S22)</f>
        <v>0.8330274449454413</v>
      </c>
      <c r="U22" s="13">
        <f>[1]!ServiceLevel(B22,'Basic Parameters'!B$6,D22,E22,'Basic Parameters'!B$7,'Basic Parameters'!B$12,F22,G22,S22)</f>
        <v>0.9461081903188844</v>
      </c>
      <c r="V22" s="13">
        <f>[1]!LostCalls(B22,'Basic Parameters'!B$6,D22,E22,'Basic Parameters'!B$12,F22,G22,S22)</f>
        <v>0.017470359802246094</v>
      </c>
      <c r="W22" s="13">
        <f>[1]!LostCallsimmediate(B22,'Basic Parameters'!B$6,D22,E22,'Basic Parameters'!B$12,F22,G22,S22)</f>
        <v>0.01478658526456477</v>
      </c>
      <c r="X22" s="14">
        <f>[1]!AvgSpeedAnsw(B22,'Basic Parameters'!B$6,D22,E22,'Basic Parameters'!B$12,F22,G22,S22)</f>
        <v>2.9416293372744144</v>
      </c>
      <c r="Y22" s="14">
        <f>[1]!TrunkLoad(B22,'Basic Parameters'!B$6,D22,E22,'Basic Parameters'!B$12,F22,G22,S22)</f>
        <v>38.04491959604879</v>
      </c>
      <c r="Z22" s="13">
        <f>_XLL.PROBOFDELAY(B22,'Basic Parameters'!B$6,D22,E22,L22,S22)</f>
        <v>0.011994017753188693</v>
      </c>
      <c r="AA22" s="15">
        <f>[1]!OppCost(B22,'Basic Parameters'!B$6,D22,E22,'Basic Parameters'!B$12,F22,G22,H22,S22)</f>
        <v>50.13993263244629</v>
      </c>
      <c r="AB22" s="16">
        <f>[1]!MargOppCost(B22,'Basic Parameters'!B$6,D22,E22,'Basic Parameters'!B$12,F22,G22,H22,S22)</f>
        <v>10.59783935546875</v>
      </c>
    </row>
    <row r="23" spans="1:28" ht="12.75">
      <c r="A23" s="3">
        <v>0.666666666666666</v>
      </c>
      <c r="B23" s="42">
        <v>443</v>
      </c>
      <c r="C23" s="24">
        <v>36</v>
      </c>
      <c r="D23" s="24">
        <f>'Basic Parameters'!B$1</f>
        <v>167</v>
      </c>
      <c r="E23" s="24">
        <f>'Basic Parameters'!B$2</f>
        <v>34</v>
      </c>
      <c r="F23" s="24">
        <f>'Basic Parameters'!B$11</f>
        <v>665.0857851010985</v>
      </c>
      <c r="G23" s="25">
        <f>'Basic Parameters'!B$3</f>
        <v>0.27</v>
      </c>
      <c r="H23" s="26">
        <f>'Basic Parameters'!B$4</f>
        <v>7</v>
      </c>
      <c r="I23" s="27">
        <f>'Basic Parameters'!B$5</f>
        <v>23</v>
      </c>
      <c r="J23" s="44">
        <f>[1]!Occupation(B23,'Basic Parameters'!B$6,D23,E23,'Basic Parameters'!B$12,F23,G23,C23)</f>
        <v>0.9849219420662634</v>
      </c>
      <c r="K23" s="8">
        <f>[1]!ServiceLevel(B23,'Basic Parameters'!B$6,D23,E23,'Basic Parameters'!B$7,'Basic Parameters'!B$12,F23,G23,C23)</f>
        <v>0.16997119836894792</v>
      </c>
      <c r="L23" s="8">
        <f>[1]!LostCalls(B23,'Basic Parameters'!B$6,D23,E23,'Basic Parameters'!B$12,F23,G23,C23)</f>
        <v>0.2832345962524414</v>
      </c>
      <c r="M23" s="8">
        <f>[1]!LostCallsimmediate(B23,'Basic Parameters'!B$6,D23,E23,'Basic Parameters'!B$12,F23,G23,C23)</f>
        <v>0.1016874416303532</v>
      </c>
      <c r="N23" s="9">
        <f>[1]!AvgSpeedAnsw(B23,'Basic Parameters'!B$6,D23,E23,'Basic Parameters'!B$12,F23,G23,C23)</f>
        <v>237.54399704602594</v>
      </c>
      <c r="O23" s="9">
        <f>[1]!TrunkLoad(B23,'Basic Parameters'!B$6,D23,E23,'Basic Parameters'!B$12,F23,G23,C23)</f>
        <v>90.7986758459339</v>
      </c>
      <c r="P23" s="8">
        <f>_XLL.PROBOFDELAY(B23,'Basic Parameters'!B$6,D23,E23,L23,C23)</f>
        <v>0.894991428231295</v>
      </c>
      <c r="Q23" s="10">
        <f>[1]!OppCost(B23,'Basic Parameters'!B$6,D23,E23,'Basic Parameters'!B$12,F23,G23,H23,C23)</f>
        <v>878.3104829788208</v>
      </c>
      <c r="R23" s="11">
        <f>[1]!MargOppCost(B23,'Basic Parameters'!B$6,D23,E23,'Basic Parameters'!B$12,F23,G23,H23,C23)</f>
        <v>57.79833221435547</v>
      </c>
      <c r="S23" s="12">
        <f>[1]!OptNumTSR(B23,'Basic Parameters'!B$6,D23,E23,'Basic Parameters'!B$12,F23,G23,H23,I23)</f>
        <v>58</v>
      </c>
      <c r="T23" s="8">
        <f>[1]!Occupation(B23,'Basic Parameters'!B$6,D23,E23,'Basic Parameters'!B$12,F23,G23,S23)</f>
        <v>0.8381953758754949</v>
      </c>
      <c r="U23" s="8">
        <f>[1]!ServiceLevel(B23,'Basic Parameters'!B$6,D23,E23,'Basic Parameters'!B$7,'Basic Parameters'!B$12,F23,G23,S23)</f>
        <v>0.948472843729344</v>
      </c>
      <c r="V23" s="8">
        <f>[1]!LostCalls(B23,'Basic Parameters'!B$6,D23,E23,'Basic Parameters'!B$12,F23,G23,S23)</f>
        <v>0.017243385314941406</v>
      </c>
      <c r="W23" s="8">
        <f>[1]!LostCallsimmediate(B23,'Basic Parameters'!B$6,D23,E23,'Basic Parameters'!B$12,F23,G23,S23)</f>
        <v>0.014670989210860444</v>
      </c>
      <c r="X23" s="9">
        <f>[1]!AvgSpeedAnsw(B23,'Basic Parameters'!B$6,D23,E23,'Basic Parameters'!B$12,F23,G23,S23)</f>
        <v>2.8049050647811944</v>
      </c>
      <c r="Y23" s="9">
        <f>[1]!TrunkLoad(B23,'Basic Parameters'!B$6,D23,E23,'Basic Parameters'!B$12,F23,G23,S23)</f>
        <v>41.08270310654303</v>
      </c>
      <c r="Z23" s="8">
        <f>_XLL.PROBOFDELAY(B23,'Basic Parameters'!B$6,D23,E23,L23,S23)</f>
        <v>0.0003336017884114009</v>
      </c>
      <c r="AA23" s="10">
        <f>[1]!OppCost(B23,'Basic Parameters'!B$6,D23,E23,'Basic Parameters'!B$12,F23,G23,H23,S23)</f>
        <v>53.4717378616333</v>
      </c>
      <c r="AB23" s="11">
        <f>[1]!MargOppCost(B23,'Basic Parameters'!B$6,D23,E23,'Basic Parameters'!B$12,F23,G23,H23,S23)</f>
        <v>10.90077018737793</v>
      </c>
    </row>
    <row r="24" spans="1:28" ht="12.75">
      <c r="A24" s="7">
        <v>0.6875</v>
      </c>
      <c r="B24" s="43">
        <v>439</v>
      </c>
      <c r="C24" s="28">
        <v>34</v>
      </c>
      <c r="D24" s="28">
        <f>'Basic Parameters'!B$1</f>
        <v>167</v>
      </c>
      <c r="E24" s="28">
        <f>'Basic Parameters'!B$2</f>
        <v>34</v>
      </c>
      <c r="F24" s="28">
        <f>'Basic Parameters'!B$11</f>
        <v>665.0857851010985</v>
      </c>
      <c r="G24" s="29">
        <f>'Basic Parameters'!B$3</f>
        <v>0.27</v>
      </c>
      <c r="H24" s="30">
        <f>'Basic Parameters'!B$4</f>
        <v>7</v>
      </c>
      <c r="I24" s="31">
        <f>'Basic Parameters'!B$5</f>
        <v>23</v>
      </c>
      <c r="J24" s="45">
        <f>[1]!Occupation(B24,'Basic Parameters'!B$6,D24,E24,'Basic Parameters'!B$12,F24,G24,C24)</f>
        <v>0.987158999676798</v>
      </c>
      <c r="K24" s="13">
        <f>[1]!ServiceLevel(B24,'Basic Parameters'!B$6,D24,E24,'Basic Parameters'!B$7,'Basic Parameters'!B$12,F24,G24,C24)</f>
        <v>0.1434419685262064</v>
      </c>
      <c r="L24" s="13">
        <f>[1]!LostCalls(B24,'Basic Parameters'!B$6,D24,E24,'Basic Parameters'!B$12,F24,G24,C24)</f>
        <v>0.3153352737426758</v>
      </c>
      <c r="M24" s="13">
        <f>[1]!LostCallsimmediate(B24,'Basic Parameters'!B$6,D24,E24,'Basic Parameters'!B$12,F24,G24,C24)</f>
        <v>0.10377293154481049</v>
      </c>
      <c r="N24" s="14">
        <f>[1]!AvgSpeedAnsw(B24,'Basic Parameters'!B$6,D24,E24,'Basic Parameters'!B$12,F24,G24,C24)</f>
        <v>287.67965479679606</v>
      </c>
      <c r="O24" s="14">
        <f>[1]!TrunkLoad(B24,'Basic Parameters'!B$6,D24,E24,'Basic Parameters'!B$12,F24,G24,C24)</f>
        <v>101.96454710811521</v>
      </c>
      <c r="P24" s="13">
        <f>_XLL.PROBOFDELAY(B24,'Basic Parameters'!B$6,D24,E24,L24,C24)</f>
        <v>0.9126681853285994</v>
      </c>
      <c r="Q24" s="15">
        <f>[1]!OppCost(B24,'Basic Parameters'!B$6,D24,E24,'Basic Parameters'!B$12,F24,G24,H24,C24)</f>
        <v>969.0252962112427</v>
      </c>
      <c r="R24" s="16">
        <f>[1]!MargOppCost(B24,'Basic Parameters'!B$6,D24,E24,'Basic Parameters'!B$12,F24,G24,H24,C24)</f>
        <v>59.04069709777832</v>
      </c>
      <c r="S24" s="17">
        <f>[1]!OptNumTSR(B24,'Basic Parameters'!B$6,D24,E24,'Basic Parameters'!B$12,F24,G24,H24,I24)</f>
        <v>58</v>
      </c>
      <c r="T24" s="13">
        <f>[1]!Occupation(B24,'Basic Parameters'!B$6,D24,E24,'Basic Parameters'!B$12,F24,G24,S24)</f>
        <v>0.8321149824131495</v>
      </c>
      <c r="U24" s="13">
        <f>[1]!ServiceLevel(B24,'Basic Parameters'!B$6,D24,E24,'Basic Parameters'!B$7,'Basic Parameters'!B$12,F24,G24,S24)</f>
        <v>0.9550144805796612</v>
      </c>
      <c r="V24" s="13">
        <f>[1]!LostCalls(B24,'Basic Parameters'!B$6,D24,E24,'Basic Parameters'!B$12,F24,G24,S24)</f>
        <v>0.015482902526855469</v>
      </c>
      <c r="W24" s="13">
        <f>[1]!LostCallsimmediate(B24,'Basic Parameters'!B$6,D24,E24,'Basic Parameters'!B$12,F24,G24,S24)</f>
        <v>0.013243701718105877</v>
      </c>
      <c r="X24" s="14">
        <f>[1]!AvgSpeedAnsw(B24,'Basic Parameters'!B$6,D24,E24,'Basic Parameters'!B$12,F24,G24,S24)</f>
        <v>2.445977862555827</v>
      </c>
      <c r="Y24" s="14">
        <f>[1]!TrunkLoad(B24,'Basic Parameters'!B$6,D24,E24,'Basic Parameters'!B$12,F24,G24,S24)</f>
        <v>40.6957881553356</v>
      </c>
      <c r="Z24" s="13">
        <f>_XLL.PROBOFDELAY(B24,'Basic Parameters'!B$6,D24,E24,L24,S24)</f>
        <v>8.473083825815462E-05</v>
      </c>
      <c r="AA24" s="15">
        <f>[1]!OppCost(B24,'Basic Parameters'!B$6,D24,E24,'Basic Parameters'!B$12,F24,G24,H24,S24)</f>
        <v>47.578959465026855</v>
      </c>
      <c r="AB24" s="16">
        <f>[1]!MargOppCost(B24,'Basic Parameters'!B$6,D24,E24,'Basic Parameters'!B$12,F24,G24,H24,S24)</f>
        <v>9.975902557373047</v>
      </c>
    </row>
    <row r="25" spans="1:28" ht="12.75">
      <c r="A25" s="3">
        <v>0.708333333333333</v>
      </c>
      <c r="B25" s="42">
        <v>428</v>
      </c>
      <c r="C25" s="24">
        <v>30</v>
      </c>
      <c r="D25" s="24">
        <f>'Basic Parameters'!B$1</f>
        <v>167</v>
      </c>
      <c r="E25" s="24">
        <f>'Basic Parameters'!B$2</f>
        <v>34</v>
      </c>
      <c r="F25" s="24">
        <f>'Basic Parameters'!B$11</f>
        <v>665.0857851010985</v>
      </c>
      <c r="G25" s="25">
        <f>'Basic Parameters'!B$3</f>
        <v>0.27</v>
      </c>
      <c r="H25" s="26">
        <f>'Basic Parameters'!B$4</f>
        <v>7</v>
      </c>
      <c r="I25" s="27">
        <f>'Basic Parameters'!B$5</f>
        <v>23</v>
      </c>
      <c r="J25" s="44">
        <f>[1]!Occupation(B25,'Basic Parameters'!B$6,D25,E25,'Basic Parameters'!B$12,F25,G25,C25)</f>
        <v>0.9903540727827285</v>
      </c>
      <c r="K25" s="8">
        <f>[1]!ServiceLevel(B25,'Basic Parameters'!B$6,D25,E25,'Basic Parameters'!B$7,'Basic Parameters'!B$12,F25,G25,C25)</f>
        <v>0.10443396573303032</v>
      </c>
      <c r="L25" s="8">
        <f>[1]!LostCalls(B25,'Basic Parameters'!B$6,D25,E25,'Basic Parameters'!B$12,F25,G25,C25)</f>
        <v>0.37835216522216797</v>
      </c>
      <c r="M25" s="8">
        <f>[1]!LostCallsimmediate(B25,'Basic Parameters'!B$6,D25,E25,'Basic Parameters'!B$12,F25,G25,C25)</f>
        <v>0.10676969375737894</v>
      </c>
      <c r="N25" s="9">
        <f>[1]!AvgSpeedAnsw(B25,'Basic Parameters'!B$6,D25,E25,'Basic Parameters'!B$12,F25,G25,C25)</f>
        <v>405.03144592441276</v>
      </c>
      <c r="O25" s="9">
        <f>[1]!TrunkLoad(B25,'Basic Parameters'!B$6,D25,E25,'Basic Parameters'!B$12,F25,G25,C25)</f>
        <v>127.4376250008308</v>
      </c>
      <c r="P25" s="8">
        <f>_XLL.PROBOFDELAY(B25,'Basic Parameters'!B$6,D25,E25,L25,C25)</f>
        <v>0.9380230167386251</v>
      </c>
      <c r="Q25" s="10">
        <f>[1]!OppCost(B25,'Basic Parameters'!B$6,D25,E25,'Basic Parameters'!B$12,F25,G25,H25,C25)</f>
        <v>1133.5430870056152</v>
      </c>
      <c r="R25" s="11">
        <f>[1]!MargOppCost(B25,'Basic Parameters'!B$6,D25,E25,'Basic Parameters'!B$12,F25,G25,H25,C25)</f>
        <v>60.22423553466797</v>
      </c>
      <c r="S25" s="12">
        <f>[1]!OptNumTSR(B25,'Basic Parameters'!B$6,D25,E25,'Basic Parameters'!B$12,F25,G25,H25,I25)</f>
        <v>56</v>
      </c>
      <c r="T25" s="8">
        <f>[1]!Occupation(B25,'Basic Parameters'!B$6,D25,E25,'Basic Parameters'!B$12,F25,G25,S25)</f>
        <v>0.8380343774386815</v>
      </c>
      <c r="U25" s="8">
        <f>[1]!ServiceLevel(B25,'Basic Parameters'!B$6,D25,E25,'Basic Parameters'!B$7,'Basic Parameters'!B$12,F25,G25,S25)</f>
        <v>0.944563163209868</v>
      </c>
      <c r="V25" s="8">
        <f>[1]!LostCalls(B25,'Basic Parameters'!B$6,D25,E25,'Basic Parameters'!B$12,F25,G25,S25)</f>
        <v>0.018065452575683594</v>
      </c>
      <c r="W25" s="8">
        <f>[1]!LostCallsimmediate(B25,'Basic Parameters'!B$6,D25,E25,'Basic Parameters'!B$12,F25,G25,S25)</f>
        <v>0.015304657324763096</v>
      </c>
      <c r="X25" s="9">
        <f>[1]!AvgSpeedAnsw(B25,'Basic Parameters'!B$6,D25,E25,'Basic Parameters'!B$12,F25,G25,S25)</f>
        <v>3.0243062684281496</v>
      </c>
      <c r="Y25" s="9">
        <f>[1]!TrunkLoad(B25,'Basic Parameters'!B$6,D25,E25,'Basic Parameters'!B$12,F25,G25,S25)</f>
        <v>39.711245822012415</v>
      </c>
      <c r="Z25" s="8">
        <f>_XLL.PROBOFDELAY(B25,'Basic Parameters'!B$6,D25,E25,L25,S25)</f>
        <v>1.1387734709373453E-05</v>
      </c>
      <c r="AA25" s="10">
        <f>[1]!OppCost(B25,'Basic Parameters'!B$6,D25,E25,'Basic Parameters'!B$12,F25,G25,H25,S25)</f>
        <v>54.12409591674805</v>
      </c>
      <c r="AB25" s="11">
        <f>[1]!MargOppCost(B25,'Basic Parameters'!B$6,D25,E25,'Basic Parameters'!B$12,F25,G25,H25,S25)</f>
        <v>11.091682434082031</v>
      </c>
    </row>
    <row r="26" spans="1:28" ht="12.75">
      <c r="A26" s="7">
        <v>0.729166666666666</v>
      </c>
      <c r="B26" s="43">
        <v>379</v>
      </c>
      <c r="C26" s="28">
        <v>30</v>
      </c>
      <c r="D26" s="28">
        <f>'Basic Parameters'!B$1</f>
        <v>167</v>
      </c>
      <c r="E26" s="28">
        <f>'Basic Parameters'!B$2</f>
        <v>34</v>
      </c>
      <c r="F26" s="28">
        <f>'Basic Parameters'!B$11</f>
        <v>665.0857851010985</v>
      </c>
      <c r="G26" s="29">
        <f>'Basic Parameters'!B$3</f>
        <v>0.27</v>
      </c>
      <c r="H26" s="30">
        <f>'Basic Parameters'!B$4</f>
        <v>7</v>
      </c>
      <c r="I26" s="31">
        <f>'Basic Parameters'!B$5</f>
        <v>23</v>
      </c>
      <c r="J26" s="45">
        <f>[1]!Occupation(B26,'Basic Parameters'!B$6,D26,E26,'Basic Parameters'!B$12,F26,G26,C26)</f>
        <v>0.984370575428009</v>
      </c>
      <c r="K26" s="13">
        <f>[1]!ServiceLevel(B26,'Basic Parameters'!B$6,D26,E26,'Basic Parameters'!B$7,'Basic Parameters'!B$12,F26,G26,C26)</f>
        <v>0.1574784855546153</v>
      </c>
      <c r="L26" s="13">
        <f>[1]!LostCalls(B26,'Basic Parameters'!B$6,D26,E26,'Basic Parameters'!B$12,F26,G26,C26)</f>
        <v>0.30222225189208984</v>
      </c>
      <c r="M26" s="13">
        <f>[1]!LostCallsimmediate(B26,'Basic Parameters'!B$6,D26,E26,'Basic Parameters'!B$12,F26,G26,C26)</f>
        <v>0.10237007463708238</v>
      </c>
      <c r="N26" s="14">
        <f>[1]!AvgSpeedAnsw(B26,'Basic Parameters'!B$6,D26,E26,'Basic Parameters'!B$12,F26,G26,C26)</f>
        <v>269.44358042735564</v>
      </c>
      <c r="O26" s="14">
        <f>[1]!TrunkLoad(B26,'Basic Parameters'!B$6,D26,E26,'Basic Parameters'!B$12,F26,G26,C26)</f>
        <v>84.27236995639618</v>
      </c>
      <c r="P26" s="13">
        <f>_XLL.PROBOFDELAY(B26,'Basic Parameters'!B$6,D26,E26,L26,C26)</f>
        <v>0.9007803655729838</v>
      </c>
      <c r="Q26" s="15">
        <f>[1]!OppCost(B26,'Basic Parameters'!B$6,D26,E26,'Basic Parameters'!B$12,F26,G26,H26,C26)</f>
        <v>801.7956342697144</v>
      </c>
      <c r="R26" s="16">
        <f>[1]!MargOppCost(B26,'Basic Parameters'!B$6,D26,E26,'Basic Parameters'!B$12,F26,G26,H26,C26)</f>
        <v>57.83803939819336</v>
      </c>
      <c r="S26" s="17">
        <f>[1]!OptNumTSR(B26,'Basic Parameters'!B$6,D26,E26,'Basic Parameters'!B$12,F26,G26,H26,I26)</f>
        <v>50</v>
      </c>
      <c r="T26" s="13">
        <f>[1]!Occupation(B26,'Basic Parameters'!B$6,D26,E26,'Basic Parameters'!B$12,F26,G26,S26)</f>
        <v>0.8305899924278259</v>
      </c>
      <c r="U26" s="13">
        <f>[1]!ServiceLevel(B26,'Basic Parameters'!B$6,D26,E26,'Basic Parameters'!B$7,'Basic Parameters'!B$12,F26,G26,S26)</f>
        <v>0.9396418766453332</v>
      </c>
      <c r="V26" s="13">
        <f>[1]!LostCalls(B26,'Basic Parameters'!B$6,D26,E26,'Basic Parameters'!B$12,F26,G26,S26)</f>
        <v>0.01871776580810547</v>
      </c>
      <c r="W26" s="13">
        <f>[1]!LostCallsimmediate(B26,'Basic Parameters'!B$6,D26,E26,'Basic Parameters'!B$12,F26,G26,S26)</f>
        <v>0.015692215979541412</v>
      </c>
      <c r="X26" s="14">
        <f>[1]!AvgSpeedAnsw(B26,'Basic Parameters'!B$6,D26,E26,'Basic Parameters'!B$12,F26,G26,S26)</f>
        <v>3.317704787522934</v>
      </c>
      <c r="Y26" s="14">
        <f>[1]!TrunkLoad(B26,'Basic Parameters'!B$6,D26,E26,'Basic Parameters'!B$12,F26,G26,S26)</f>
        <v>35.20381182580055</v>
      </c>
      <c r="Z26" s="13">
        <f>_XLL.PROBOFDELAY(B26,'Basic Parameters'!B$6,D26,E26,L26,S26)</f>
        <v>0.00039226890097901544</v>
      </c>
      <c r="AA26" s="15">
        <f>[1]!OppCost(B26,'Basic Parameters'!B$6,D26,E26,'Basic Parameters'!B$12,F26,G26,H26,S26)</f>
        <v>49.65823268890381</v>
      </c>
      <c r="AB26" s="16">
        <f>[1]!MargOppCost(B26,'Basic Parameters'!B$6,D26,E26,'Basic Parameters'!B$12,F26,G26,H26,S26)</f>
        <v>10.763036727905273</v>
      </c>
    </row>
    <row r="27" spans="1:28" ht="12.75">
      <c r="A27" s="3">
        <v>0.75</v>
      </c>
      <c r="B27" s="42">
        <v>376</v>
      </c>
      <c r="C27" s="24">
        <v>30</v>
      </c>
      <c r="D27" s="24">
        <f>'Basic Parameters'!B$1</f>
        <v>167</v>
      </c>
      <c r="E27" s="24">
        <f>'Basic Parameters'!B$2</f>
        <v>34</v>
      </c>
      <c r="F27" s="24">
        <f>'Basic Parameters'!B$11</f>
        <v>665.0857851010985</v>
      </c>
      <c r="G27" s="25">
        <f>'Basic Parameters'!B$3</f>
        <v>0.27</v>
      </c>
      <c r="H27" s="26">
        <f>'Basic Parameters'!B$4</f>
        <v>7</v>
      </c>
      <c r="I27" s="27">
        <f>'Basic Parameters'!B$5</f>
        <v>23</v>
      </c>
      <c r="J27" s="44">
        <f>[1]!Occupation(B27,'Basic Parameters'!B$6,D27,E27,'Basic Parameters'!B$12,F27,G27,C27)</f>
        <v>0.9838289239671495</v>
      </c>
      <c r="K27" s="8">
        <f>[1]!ServiceLevel(B27,'Basic Parameters'!B$6,D27,E27,'Basic Parameters'!B$7,'Basic Parameters'!B$12,F27,G27,C27)</f>
        <v>0.16210513701630858</v>
      </c>
      <c r="L27" s="8">
        <f>[1]!LostCalls(B27,'Basic Parameters'!B$6,D27,E27,'Basic Parameters'!B$12,F27,G27,C27)</f>
        <v>0.2970418930053711</v>
      </c>
      <c r="M27" s="8">
        <f>[1]!LostCallsimmediate(B27,'Basic Parameters'!B$6,D27,E27,'Basic Parameters'!B$12,F27,G27,C27)</f>
        <v>0.10197782930890309</v>
      </c>
      <c r="N27" s="9">
        <f>[1]!AvgSpeedAnsw(B27,'Basic Parameters'!B$6,D27,E27,'Basic Parameters'!B$12,F27,G27,C27)</f>
        <v>261.383214134979</v>
      </c>
      <c r="O27" s="9">
        <f>[1]!TrunkLoad(B27,'Basic Parameters'!B$6,D27,E27,'Basic Parameters'!B$12,F27,G27,C27)</f>
        <v>81.95599058959593</v>
      </c>
      <c r="P27" s="8">
        <f>_XLL.PROBOFDELAY(B27,'Basic Parameters'!B$6,D27,E27,L27,C27)</f>
        <v>0.8974543491196996</v>
      </c>
      <c r="Q27" s="10">
        <f>[1]!OppCost(B27,'Basic Parameters'!B$6,D27,E27,'Basic Parameters'!B$12,F27,G27,H27,C27)</f>
        <v>781.8142623901367</v>
      </c>
      <c r="R27" s="11">
        <f>[1]!MargOppCost(B27,'Basic Parameters'!B$6,D27,E27,'Basic Parameters'!B$12,F27,G27,H27,C27)</f>
        <v>57.61114501953125</v>
      </c>
      <c r="S27" s="12">
        <f>[1]!OptNumTSR(B27,'Basic Parameters'!B$6,D27,E27,'Basic Parameters'!B$12,F27,G27,H27,I27)</f>
        <v>50</v>
      </c>
      <c r="T27" s="8">
        <f>[1]!Occupation(B27,'Basic Parameters'!B$6,D27,E27,'Basic Parameters'!B$12,F27,G27,S27)</f>
        <v>0.8253095461527507</v>
      </c>
      <c r="U27" s="8">
        <f>[1]!ServiceLevel(B27,'Basic Parameters'!B$6,D27,E27,'Basic Parameters'!B$7,'Basic Parameters'!B$12,F27,G27,S27)</f>
        <v>0.9457526288459883</v>
      </c>
      <c r="V27" s="8">
        <f>[1]!LostCalls(B27,'Basic Parameters'!B$6,D27,E27,'Basic Parameters'!B$12,F27,G27,S27)</f>
        <v>0.01717662811279297</v>
      </c>
      <c r="W27" s="8">
        <f>[1]!LostCallsimmediate(B27,'Basic Parameters'!B$6,D27,E27,'Basic Parameters'!B$12,F27,G27,S27)</f>
        <v>0.014459527739442037</v>
      </c>
      <c r="X27" s="9">
        <f>[1]!AvgSpeedAnsw(B27,'Basic Parameters'!B$6,D27,E27,'Basic Parameters'!B$12,F27,G27,S27)</f>
        <v>2.9706802412168094</v>
      </c>
      <c r="Y27" s="9">
        <f>[1]!TrunkLoad(B27,'Basic Parameters'!B$6,D27,E27,'Basic Parameters'!B$12,F27,G27,S27)</f>
        <v>34.90630264015246</v>
      </c>
      <c r="Z27" s="8">
        <f>_XLL.PROBOFDELAY(B27,'Basic Parameters'!B$6,D27,E27,L27,S27)</f>
        <v>0.0003875650586453858</v>
      </c>
      <c r="AA27" s="10">
        <f>[1]!OppCost(B27,'Basic Parameters'!B$6,D27,E27,'Basic Parameters'!B$12,F27,G27,H27,S27)</f>
        <v>45.208885192871094</v>
      </c>
      <c r="AB27" s="11">
        <f>[1]!MargOppCost(B27,'Basic Parameters'!B$6,D27,E27,'Basic Parameters'!B$12,F27,G27,H27,S27)</f>
        <v>10.055343627929688</v>
      </c>
    </row>
    <row r="28" spans="1:28" ht="12.75">
      <c r="A28" s="7">
        <v>0.770833333333333</v>
      </c>
      <c r="B28" s="43">
        <v>353</v>
      </c>
      <c r="C28" s="28">
        <v>25</v>
      </c>
      <c r="D28" s="28">
        <f>'Basic Parameters'!B$1</f>
        <v>167</v>
      </c>
      <c r="E28" s="28">
        <f>'Basic Parameters'!B$2</f>
        <v>34</v>
      </c>
      <c r="F28" s="28">
        <f>'Basic Parameters'!B$11</f>
        <v>665.0857851010985</v>
      </c>
      <c r="G28" s="29">
        <f>'Basic Parameters'!B$3</f>
        <v>0.27</v>
      </c>
      <c r="H28" s="30">
        <f>'Basic Parameters'!B$4</f>
        <v>7</v>
      </c>
      <c r="I28" s="31">
        <f>'Basic Parameters'!B$5</f>
        <v>23</v>
      </c>
      <c r="J28" s="45">
        <f>[1]!Occupation(B28,'Basic Parameters'!B$6,D28,E28,'Basic Parameters'!B$12,F28,G28,C28)</f>
        <v>0.9882025677363079</v>
      </c>
      <c r="K28" s="13">
        <f>[1]!ServiceLevel(B28,'Basic Parameters'!B$6,D28,E28,'Basic Parameters'!B$7,'Basic Parameters'!B$12,F28,G28,C28)</f>
        <v>0.11137660967250917</v>
      </c>
      <c r="L28" s="13">
        <f>[1]!LostCalls(B28,'Basic Parameters'!B$6,D28,E28,'Basic Parameters'!B$12,F28,G28,C28)</f>
        <v>0.3732595443725586</v>
      </c>
      <c r="M28" s="13">
        <f>[1]!LostCallsimmediate(B28,'Basic Parameters'!B$6,D28,E28,'Basic Parameters'!B$12,F28,G28,C28)</f>
        <v>0.10596527474257122</v>
      </c>
      <c r="N28" s="14">
        <f>[1]!AvgSpeedAnsw(B28,'Basic Parameters'!B$6,D28,E28,'Basic Parameters'!B$12,F28,G28,C28)</f>
        <v>397.74952903893734</v>
      </c>
      <c r="O28" s="14">
        <f>[1]!TrunkLoad(B28,'Basic Parameters'!B$6,D28,E28,'Basic Parameters'!B$12,F28,G28,C28)</f>
        <v>103.6694169410971</v>
      </c>
      <c r="P28" s="13">
        <f>_XLL.PROBOFDELAY(B28,'Basic Parameters'!B$6,D28,E28,L28,C28)</f>
        <v>0.9312223457371388</v>
      </c>
      <c r="Q28" s="15">
        <f>[1]!OppCost(B28,'Basic Parameters'!B$6,D28,E28,'Basic Parameters'!B$12,F28,G28,H28,C28)</f>
        <v>922.3243341445923</v>
      </c>
      <c r="R28" s="16">
        <f>[1]!MargOppCost(B28,'Basic Parameters'!B$6,D28,E28,'Basic Parameters'!B$12,F28,G28,H28,C28)</f>
        <v>59.62490272521973</v>
      </c>
      <c r="S28" s="17">
        <f>[1]!OptNumTSR(B28,'Basic Parameters'!B$6,D28,E28,'Basic Parameters'!B$12,F28,G28,H28,I28)</f>
        <v>47</v>
      </c>
      <c r="T28" s="13">
        <f>[1]!Occupation(B28,'Basic Parameters'!B$6,D28,E28,'Basic Parameters'!B$12,F28,G28,S28)</f>
        <v>0.8234182903952634</v>
      </c>
      <c r="U28" s="13">
        <f>[1]!ServiceLevel(B28,'Basic Parameters'!B$6,D28,E28,'Basic Parameters'!B$7,'Basic Parameters'!B$12,F28,G28,S28)</f>
        <v>0.9404187825771195</v>
      </c>
      <c r="V28" s="13">
        <f>[1]!LostCalls(B28,'Basic Parameters'!B$6,D28,E28,'Basic Parameters'!B$12,F28,G28,S28)</f>
        <v>0.01820659637451172</v>
      </c>
      <c r="W28" s="13">
        <f>[1]!LostCallsimmediate(B28,'Basic Parameters'!B$6,D28,E28,'Basic Parameters'!B$12,F28,G28,S28)</f>
        <v>0.015214364746239776</v>
      </c>
      <c r="X28" s="14">
        <f>[1]!AvgSpeedAnsw(B28,'Basic Parameters'!B$6,D28,E28,'Basic Parameters'!B$12,F28,G28,S28)</f>
        <v>3.285301801911099</v>
      </c>
      <c r="Y28" s="14">
        <f>[1]!TrunkLoad(B28,'Basic Parameters'!B$6,D28,E28,'Basic Parameters'!B$12,F28,G28,S28)</f>
        <v>32.79914800653515</v>
      </c>
      <c r="Z28" s="13">
        <f>_XLL.PROBOFDELAY(B28,'Basic Parameters'!B$6,D28,E28,L28,S28)</f>
        <v>4.394319147960262E-05</v>
      </c>
      <c r="AA28" s="15">
        <f>[1]!OppCost(B28,'Basic Parameters'!B$6,D28,E28,'Basic Parameters'!B$12,F28,G28,H28,S28)</f>
        <v>44.98849964141846</v>
      </c>
      <c r="AB28" s="16">
        <f>[1]!MargOppCost(B28,'Basic Parameters'!B$6,D28,E28,'Basic Parameters'!B$12,F28,G28,H28,S28)</f>
        <v>10.189632415771484</v>
      </c>
    </row>
    <row r="29" spans="1:28" ht="12.75">
      <c r="A29" s="3">
        <v>0.791666666666666</v>
      </c>
      <c r="B29" s="42">
        <v>338</v>
      </c>
      <c r="C29" s="24">
        <v>22</v>
      </c>
      <c r="D29" s="24">
        <f>'Basic Parameters'!B$1</f>
        <v>167</v>
      </c>
      <c r="E29" s="24">
        <f>'Basic Parameters'!B$2</f>
        <v>34</v>
      </c>
      <c r="F29" s="24">
        <f>'Basic Parameters'!B$11</f>
        <v>665.0857851010985</v>
      </c>
      <c r="G29" s="25">
        <f>'Basic Parameters'!B$3</f>
        <v>0.27</v>
      </c>
      <c r="H29" s="26">
        <f>'Basic Parameters'!B$4</f>
        <v>7</v>
      </c>
      <c r="I29" s="27">
        <f>'Basic Parameters'!B$5</f>
        <v>23</v>
      </c>
      <c r="J29" s="44">
        <f>[1]!Occupation(B29,'Basic Parameters'!B$6,D29,E29,'Basic Parameters'!B$12,F29,G29,C29)</f>
        <v>0.9901675378915035</v>
      </c>
      <c r="K29" s="8">
        <f>[1]!ServiceLevel(B29,'Basic Parameters'!B$6,D29,E29,'Basic Parameters'!B$7,'Basic Parameters'!B$12,F29,G29,C29)</f>
        <v>0.0884954413614959</v>
      </c>
      <c r="L29" s="8">
        <f>[1]!LostCalls(B29,'Basic Parameters'!B$6,D29,E29,'Basic Parameters'!B$12,F29,G29,C29)</f>
        <v>0.42284679412841797</v>
      </c>
      <c r="M29" s="8">
        <f>[1]!LostCallsimmediate(B29,'Basic Parameters'!B$6,D29,E29,'Basic Parameters'!B$12,F29,G29,C29)</f>
        <v>0.10773031385974062</v>
      </c>
      <c r="N29" s="9">
        <f>[1]!AvgSpeedAnsw(B29,'Basic Parameters'!B$6,D29,E29,'Basic Parameters'!B$12,F29,G29,C29)</f>
        <v>507.40788764347616</v>
      </c>
      <c r="O29" s="9">
        <f>[1]!TrunkLoad(B29,'Basic Parameters'!B$6,D29,E29,'Basic Parameters'!B$12,F29,G29,C29)</f>
        <v>120.35712023167534</v>
      </c>
      <c r="P29" s="8">
        <f>_XLL.PROBOFDELAY(B29,'Basic Parameters'!B$6,D29,E29,L29,C29)</f>
        <v>0.9461391350484355</v>
      </c>
      <c r="Q29" s="10">
        <f>[1]!OppCost(B29,'Basic Parameters'!B$6,D29,E29,'Basic Parameters'!B$12,F29,G29,H29,C29)</f>
        <v>1000.4555149078369</v>
      </c>
      <c r="R29" s="11">
        <f>[1]!MargOppCost(B29,'Basic Parameters'!B$6,D29,E29,'Basic Parameters'!B$12,F29,G29,H29,C29)</f>
        <v>60.390113830566406</v>
      </c>
      <c r="S29" s="12">
        <f>[1]!OptNumTSR(B29,'Basic Parameters'!B$6,D29,E29,'Basic Parameters'!B$12,F29,G29,H29,I29)</f>
        <v>45</v>
      </c>
      <c r="T29" s="8">
        <f>[1]!Occupation(B29,'Basic Parameters'!B$6,D29,E29,'Basic Parameters'!B$12,F29,G29,S29)</f>
        <v>0.8226846390476933</v>
      </c>
      <c r="U29" s="8">
        <f>[1]!ServiceLevel(B29,'Basic Parameters'!B$6,D29,E29,'Basic Parameters'!B$7,'Basic Parameters'!B$12,F29,G29,S29)</f>
        <v>0.9357630632872188</v>
      </c>
      <c r="V29" s="8">
        <f>[1]!LostCalls(B29,'Basic Parameters'!B$6,D29,E29,'Basic Parameters'!B$12,F29,G29,S29)</f>
        <v>0.019143104553222656</v>
      </c>
      <c r="W29" s="8">
        <f>[1]!LostCallsimmediate(B29,'Basic Parameters'!B$6,D29,E29,'Basic Parameters'!B$12,F29,G29,S29)</f>
        <v>0.015895791118898772</v>
      </c>
      <c r="X29" s="9">
        <f>[1]!AvgSpeedAnsw(B29,'Basic Parameters'!B$6,D29,E29,'Basic Parameters'!B$12,F29,G29,S29)</f>
        <v>3.5658658841918105</v>
      </c>
      <c r="Y29" s="9">
        <f>[1]!TrunkLoad(B29,'Basic Parameters'!B$6,D29,E29,'Basic Parameters'!B$12,F29,G29,S29)</f>
        <v>31.42883187720307</v>
      </c>
      <c r="Z29" s="8">
        <f>_XLL.PROBOFDELAY(B29,'Basic Parameters'!B$6,D29,E29,L29,S29)</f>
        <v>9.225376711604575E-06</v>
      </c>
      <c r="AA29" s="10">
        <f>[1]!OppCost(B29,'Basic Parameters'!B$6,D29,E29,'Basic Parameters'!B$12,F29,G29,H29,S29)</f>
        <v>45.292585372924805</v>
      </c>
      <c r="AB29" s="11">
        <f>[1]!MargOppCost(B29,'Basic Parameters'!B$6,D29,E29,'Basic Parameters'!B$12,F29,G29,H29,S29)</f>
        <v>10.374897003173828</v>
      </c>
    </row>
    <row r="30" spans="1:28" ht="12.75">
      <c r="A30" s="7">
        <v>0.8125</v>
      </c>
      <c r="B30" s="43">
        <v>287</v>
      </c>
      <c r="C30" s="28">
        <v>22</v>
      </c>
      <c r="D30" s="28">
        <f>'Basic Parameters'!B$1</f>
        <v>167</v>
      </c>
      <c r="E30" s="28">
        <f>'Basic Parameters'!B$2</f>
        <v>34</v>
      </c>
      <c r="F30" s="28">
        <f>'Basic Parameters'!B$11</f>
        <v>665.0857851010985</v>
      </c>
      <c r="G30" s="29">
        <f>'Basic Parameters'!B$3</f>
        <v>0.27</v>
      </c>
      <c r="H30" s="30">
        <f>'Basic Parameters'!B$4</f>
        <v>7</v>
      </c>
      <c r="I30" s="31">
        <f>'Basic Parameters'!B$5</f>
        <v>23</v>
      </c>
      <c r="J30" s="45">
        <f>[1]!Occupation(B30,'Basic Parameters'!B$6,D30,E30,'Basic Parameters'!B$12,F30,G30,C30)</f>
        <v>0.982131659117612</v>
      </c>
      <c r="K30" s="13">
        <f>[1]!ServiceLevel(B30,'Basic Parameters'!B$6,D30,E30,'Basic Parameters'!B$7,'Basic Parameters'!B$12,F30,G30,C30)</f>
        <v>0.147511676264947</v>
      </c>
      <c r="L30" s="13">
        <f>[1]!LostCalls(B30,'Basic Parameters'!B$6,D30,E30,'Basic Parameters'!B$12,F30,G30,C30)</f>
        <v>0.3258028030395508</v>
      </c>
      <c r="M30" s="13">
        <f>[1]!LostCallsimmediate(B30,'Basic Parameters'!B$6,D30,E30,'Basic Parameters'!B$12,F30,G30,C30)</f>
        <v>0.10268025430143657</v>
      </c>
      <c r="N30" s="14">
        <f>[1]!AvgSpeedAnsw(B30,'Basic Parameters'!B$6,D30,E30,'Basic Parameters'!B$12,F30,G30,C30)</f>
        <v>311.43033524973157</v>
      </c>
      <c r="O30" s="14">
        <f>[1]!TrunkLoad(B30,'Basic Parameters'!B$6,D30,E30,'Basic Parameters'!B$12,F30,G30,C30)</f>
        <v>70.46877631594613</v>
      </c>
      <c r="P30" s="13">
        <f>_XLL.PROBOFDELAY(B30,'Basic Parameters'!B$6,D30,E30,L30,C30)</f>
        <v>0.9034098537340918</v>
      </c>
      <c r="Q30" s="15">
        <f>[1]!OppCost(B30,'Basic Parameters'!B$6,D30,E30,'Basic Parameters'!B$12,F30,G30,H30,C30)</f>
        <v>654.5378313064575</v>
      </c>
      <c r="R30" s="16">
        <f>[1]!MargOppCost(B30,'Basic Parameters'!B$6,D30,E30,'Basic Parameters'!B$12,F30,G30,H30,C30)</f>
        <v>57.72319030761719</v>
      </c>
      <c r="S30" s="17">
        <f>[1]!OptNumTSR(B30,'Basic Parameters'!B$6,D30,E30,'Basic Parameters'!B$12,F30,G30,H30,I30)</f>
        <v>38</v>
      </c>
      <c r="T30" s="13">
        <f>[1]!Occupation(B30,'Basic Parameters'!B$6,D30,E30,'Basic Parameters'!B$12,F30,G30,S30)</f>
        <v>0.8230242000964649</v>
      </c>
      <c r="U30" s="13">
        <f>[1]!ServiceLevel(B30,'Basic Parameters'!B$6,D30,E30,'Basic Parameters'!B$7,'Basic Parameters'!B$12,F30,G30,S30)</f>
        <v>0.9111134662598201</v>
      </c>
      <c r="V30" s="13">
        <f>[1]!LostCalls(B30,'Basic Parameters'!B$6,D30,E30,'Basic Parameters'!B$12,F30,G30,S30)</f>
        <v>0.024132728576660156</v>
      </c>
      <c r="W30" s="13">
        <f>[1]!LostCallsimmediate(B30,'Basic Parameters'!B$6,D30,E30,'Basic Parameters'!B$12,F30,G30,S30)</f>
        <v>0.01946099752131075</v>
      </c>
      <c r="X30" s="14">
        <f>[1]!AvgSpeedAnsw(B30,'Basic Parameters'!B$6,D30,E30,'Basic Parameters'!B$12,F30,G30,S30)</f>
        <v>5.1466601921929644</v>
      </c>
      <c r="Y30" s="14">
        <f>[1]!TrunkLoad(B30,'Basic Parameters'!B$6,D30,E30,'Basic Parameters'!B$12,F30,G30,S30)</f>
        <v>26.80639993892435</v>
      </c>
      <c r="Z30" s="13">
        <f>_XLL.PROBOFDELAY(B30,'Basic Parameters'!B$6,D30,E30,L30,S30)</f>
        <v>0.0009491409665413301</v>
      </c>
      <c r="AA30" s="15">
        <f>[1]!OppCost(B30,'Basic Parameters'!B$6,D30,E30,'Basic Parameters'!B$12,F30,G30,H30,S30)</f>
        <v>48.482651710510254</v>
      </c>
      <c r="AB30" s="16">
        <f>[1]!MargOppCost(B30,'Basic Parameters'!B$6,D30,E30,'Basic Parameters'!B$12,F30,G30,H30,S30)</f>
        <v>11.487926483154297</v>
      </c>
    </row>
    <row r="31" spans="1:28" ht="12.75">
      <c r="A31" s="3">
        <v>0.833333333333333</v>
      </c>
      <c r="B31" s="42">
        <v>265</v>
      </c>
      <c r="C31" s="24">
        <v>22</v>
      </c>
      <c r="D31" s="24">
        <f>'Basic Parameters'!B$1</f>
        <v>167</v>
      </c>
      <c r="E31" s="24">
        <f>'Basic Parameters'!B$2</f>
        <v>34</v>
      </c>
      <c r="F31" s="24">
        <f>'Basic Parameters'!B$11</f>
        <v>665.0857851010985</v>
      </c>
      <c r="G31" s="25">
        <f>'Basic Parameters'!B$3</f>
        <v>0.27</v>
      </c>
      <c r="H31" s="26">
        <f>'Basic Parameters'!B$4</f>
        <v>7</v>
      </c>
      <c r="I31" s="27">
        <f>'Basic Parameters'!B$5</f>
        <v>23</v>
      </c>
      <c r="J31" s="44">
        <f>[1]!Occupation(B31,'Basic Parameters'!B$6,D31,E31,'Basic Parameters'!B$12,F31,G31,C31)</f>
        <v>0.9752253340952323</v>
      </c>
      <c r="K31" s="8">
        <f>[1]!ServiceLevel(B31,'Basic Parameters'!B$6,D31,E31,'Basic Parameters'!B$7,'Basic Parameters'!B$12,F31,G31,C31)</f>
        <v>0.1949166891730546</v>
      </c>
      <c r="L31" s="8">
        <f>[1]!LostCalls(B31,'Basic Parameters'!B$6,D31,E31,'Basic Parameters'!B$12,F31,G31,C31)</f>
        <v>0.2749662399291992</v>
      </c>
      <c r="M31" s="8">
        <f>[1]!LostCallsimmediate(B31,'Basic Parameters'!B$6,D31,E31,'Basic Parameters'!B$12,F31,G31,C31)</f>
        <v>0.09846354581129857</v>
      </c>
      <c r="N31" s="9">
        <f>[1]!AvgSpeedAnsw(B31,'Basic Parameters'!B$6,D31,E31,'Basic Parameters'!B$12,F31,G31,C31)</f>
        <v>231.97981323138637</v>
      </c>
      <c r="O31" s="9">
        <f>[1]!TrunkLoad(B31,'Basic Parameters'!B$6,D31,E31,'Basic Parameters'!B$12,F31,G31,C31)</f>
        <v>53.60192803799738</v>
      </c>
      <c r="P31" s="8">
        <f>_XLL.PROBOFDELAY(B31,'Basic Parameters'!B$6,D31,E31,L31,C31)</f>
        <v>0.8676136880938005</v>
      </c>
      <c r="Q31" s="10">
        <f>[1]!OppCost(B31,'Basic Parameters'!B$6,D31,E31,'Basic Parameters'!B$12,F31,G31,H31,C31)</f>
        <v>510.06237506866455</v>
      </c>
      <c r="R31" s="11">
        <f>[1]!MargOppCost(B31,'Basic Parameters'!B$6,D31,E31,'Basic Parameters'!B$12,F31,G31,H31,C31)</f>
        <v>54.816274642944336</v>
      </c>
      <c r="S31" s="12">
        <f>[1]!OptNumTSR(B31,'Basic Parameters'!B$6,D31,E31,'Basic Parameters'!B$12,F31,G31,H31,I31)</f>
        <v>36</v>
      </c>
      <c r="T31" s="8">
        <f>[1]!Occupation(B31,'Basic Parameters'!B$6,D31,E31,'Basic Parameters'!B$12,F31,G31,S31)</f>
        <v>0.8053334061746243</v>
      </c>
      <c r="U31" s="8">
        <f>[1]!ServiceLevel(B31,'Basic Parameters'!B$6,D31,E31,'Basic Parameters'!B$7,'Basic Parameters'!B$12,F31,G31,S31)</f>
        <v>0.9266967360769155</v>
      </c>
      <c r="V31" s="8">
        <f>[1]!LostCalls(B31,'Basic Parameters'!B$6,D31,E31,'Basic Parameters'!B$12,F31,G31,S31)</f>
        <v>0.020264625549316406</v>
      </c>
      <c r="W31" s="8">
        <f>[1]!LostCallsimmediate(B31,'Basic Parameters'!B$6,D31,E31,'Basic Parameters'!B$12,F31,G31,S31)</f>
        <v>0.016454154298648188</v>
      </c>
      <c r="X31" s="9">
        <f>[1]!AvgSpeedAnsw(B31,'Basic Parameters'!B$6,D31,E31,'Basic Parameters'!B$12,F31,G31,S31)</f>
        <v>4.196984353274684</v>
      </c>
      <c r="Y31" s="9">
        <f>[1]!TrunkLoad(B31,'Basic Parameters'!B$6,D31,E31,'Basic Parameters'!B$12,F31,G31,S31)</f>
        <v>24.706483802399266</v>
      </c>
      <c r="Z31" s="8">
        <f>_XLL.PROBOFDELAY(B31,'Basic Parameters'!B$6,D31,E31,L31,S31)</f>
        <v>0.0027554115997939933</v>
      </c>
      <c r="AA31" s="10">
        <f>[1]!OppCost(B31,'Basic Parameters'!B$6,D31,E31,'Basic Parameters'!B$12,F31,G31,H31,S31)</f>
        <v>37.590880393981934</v>
      </c>
      <c r="AB31" s="11">
        <f>[1]!MargOppCost(B31,'Basic Parameters'!B$6,D31,E31,'Basic Parameters'!B$12,F31,G31,H31,S31)</f>
        <v>9.637870788574219</v>
      </c>
    </row>
    <row r="32" spans="1:28" ht="12.75">
      <c r="A32" s="7">
        <v>0.854166666666666</v>
      </c>
      <c r="B32" s="43">
        <v>189</v>
      </c>
      <c r="C32" s="28">
        <v>20</v>
      </c>
      <c r="D32" s="28">
        <f>'Basic Parameters'!B$1</f>
        <v>167</v>
      </c>
      <c r="E32" s="28">
        <f>'Basic Parameters'!B$2</f>
        <v>34</v>
      </c>
      <c r="F32" s="28">
        <f>'Basic Parameters'!B$11</f>
        <v>665.0857851010985</v>
      </c>
      <c r="G32" s="29">
        <f>'Basic Parameters'!B$3</f>
        <v>0.27</v>
      </c>
      <c r="H32" s="30">
        <f>'Basic Parameters'!B$4</f>
        <v>7</v>
      </c>
      <c r="I32" s="31">
        <f>'Basic Parameters'!B$5</f>
        <v>23</v>
      </c>
      <c r="J32" s="45">
        <f>[1]!Occupation(B32,'Basic Parameters'!B$6,D32,E32,'Basic Parameters'!B$12,F32,G32,C32)</f>
        <v>0.919369615316391</v>
      </c>
      <c r="K32" s="13">
        <f>[1]!ServiceLevel(B32,'Basic Parameters'!B$6,D32,E32,'Basic Parameters'!B$7,'Basic Parameters'!B$12,F32,G32,C32)</f>
        <v>0.47984545238865695</v>
      </c>
      <c r="L32" s="13">
        <f>[1]!LostCalls(B32,'Basic Parameters'!B$6,D32,E32,'Basic Parameters'!B$12,F32,G32,C32)</f>
        <v>0.12876605987548828</v>
      </c>
      <c r="M32" s="13">
        <f>[1]!LostCallsimmediate(B32,'Basic Parameters'!B$6,D32,E32,'Basic Parameters'!B$12,F32,G32,C32)</f>
        <v>0.07025431073677509</v>
      </c>
      <c r="N32" s="14">
        <f>[1]!AvgSpeedAnsw(B32,'Basic Parameters'!B$6,D32,E32,'Basic Parameters'!B$12,F32,G32,C32)</f>
        <v>67.90788213130132</v>
      </c>
      <c r="O32" s="14">
        <f>[1]!TrunkLoad(B32,'Basic Parameters'!B$6,D32,E32,'Basic Parameters'!B$12,F32,G32,C32)</f>
        <v>22.529344009380186</v>
      </c>
      <c r="P32" s="13">
        <f>_XLL.PROBOFDELAY(B32,'Basic Parameters'!B$6,D32,E32,L32,C32)</f>
        <v>0.6253426800800099</v>
      </c>
      <c r="Q32" s="15">
        <f>[1]!OppCost(B32,'Basic Parameters'!B$6,D32,E32,'Basic Parameters'!B$12,F32,G32,H32,C32)</f>
        <v>170.357497215271</v>
      </c>
      <c r="R32" s="16">
        <f>[1]!MargOppCost(B32,'Basic Parameters'!B$6,D32,E32,'Basic Parameters'!B$12,F32,G32,H32,C32)</f>
        <v>34.10405158996582</v>
      </c>
      <c r="S32" s="17">
        <f>[1]!OptNumTSR(B32,'Basic Parameters'!B$6,D32,E32,'Basic Parameters'!B$12,F32,G32,H32,I32)</f>
        <v>26</v>
      </c>
      <c r="T32" s="13">
        <f>[1]!Occupation(B32,'Basic Parameters'!B$6,D32,E32,'Basic Parameters'!B$12,F32,G32,S32)</f>
        <v>0.7906381366803097</v>
      </c>
      <c r="U32" s="13">
        <f>[1]!ServiceLevel(B32,'Basic Parameters'!B$6,D32,E32,'Basic Parameters'!B$7,'Basic Parameters'!B$12,F32,G32,S32)</f>
        <v>0.8956048259889468</v>
      </c>
      <c r="V32" s="13">
        <f>[1]!LostCalls(B32,'Basic Parameters'!B$6,D32,E32,'Basic Parameters'!B$12,F32,G32,S32)</f>
        <v>0.025984764099121094</v>
      </c>
      <c r="W32" s="13">
        <f>[1]!LostCallsimmediate(B32,'Basic Parameters'!B$6,D32,E32,'Basic Parameters'!B$12,F32,G32,S32)</f>
        <v>0.020082228967333454</v>
      </c>
      <c r="X32" s="14">
        <f>[1]!AvgSpeedAnsw(B32,'Basic Parameters'!B$6,D32,E32,'Basic Parameters'!B$12,F32,G32,S32)</f>
        <v>6.547489392186493</v>
      </c>
      <c r="Y32" s="14">
        <f>[1]!TrunkLoad(B32,'Basic Parameters'!B$6,D32,E32,'Basic Parameters'!B$12,F32,G32,S32)</f>
        <v>17.7680622967112</v>
      </c>
      <c r="Z32" s="13">
        <f>_XLL.PROBOFDELAY(B32,'Basic Parameters'!B$6,D32,E32,L32,S32)</f>
        <v>0.06528436555646143</v>
      </c>
      <c r="AA32" s="15">
        <f>[1]!OppCost(B32,'Basic Parameters'!B$6,D32,E32,'Basic Parameters'!B$12,F32,G32,H32,S32)</f>
        <v>34.37784290313721</v>
      </c>
      <c r="AB32" s="16">
        <f>[1]!MargOppCost(B32,'Basic Parameters'!B$6,D32,E32,'Basic Parameters'!B$12,F32,G32,H32,S32)</f>
        <v>9.942283630371094</v>
      </c>
    </row>
    <row r="33" spans="1:28" ht="12.75">
      <c r="A33" s="3">
        <v>0.874999999999999</v>
      </c>
      <c r="B33" s="42">
        <v>137</v>
      </c>
      <c r="C33" s="24">
        <v>18</v>
      </c>
      <c r="D33" s="24">
        <f>'Basic Parameters'!B$1</f>
        <v>167</v>
      </c>
      <c r="E33" s="24">
        <f>'Basic Parameters'!B$2</f>
        <v>34</v>
      </c>
      <c r="F33" s="24">
        <f>'Basic Parameters'!B$11</f>
        <v>665.0857851010985</v>
      </c>
      <c r="G33" s="25">
        <f>'Basic Parameters'!B$3</f>
        <v>0.27</v>
      </c>
      <c r="H33" s="26">
        <f>'Basic Parameters'!B$4</f>
        <v>7</v>
      </c>
      <c r="I33" s="27">
        <f>'Basic Parameters'!B$5</f>
        <v>23</v>
      </c>
      <c r="J33" s="44">
        <f>[1]!Occupation(B33,'Basic Parameters'!B$6,D33,E33,'Basic Parameters'!B$12,F33,G33,C33)</f>
        <v>0.8090734714048881</v>
      </c>
      <c r="K33" s="8">
        <f>[1]!ServiceLevel(B33,'Basic Parameters'!B$6,D33,E33,'Basic Parameters'!B$7,'Basic Parameters'!B$12,F33,G33,C33)</f>
        <v>0.7905419788409334</v>
      </c>
      <c r="L33" s="8">
        <f>[1]!LostCalls(B33,'Basic Parameters'!B$6,D33,E33,'Basic Parameters'!B$12,F33,G33,C33)</f>
        <v>0.04804515838623047</v>
      </c>
      <c r="M33" s="8">
        <f>[1]!LostCallsimmediate(B33,'Basic Parameters'!B$6,D33,E33,'Basic Parameters'!B$12,F33,G33,C33)</f>
        <v>0.033252604125242585</v>
      </c>
      <c r="N33" s="9">
        <f>[1]!AvgSpeedAnsw(B33,'Basic Parameters'!B$6,D33,E33,'Basic Parameters'!B$12,F33,G33,C33)</f>
        <v>16.702304511806876</v>
      </c>
      <c r="O33" s="9">
        <f>[1]!TrunkLoad(B33,'Basic Parameters'!B$6,D33,E33,'Basic Parameters'!B$12,F33,G33,C33)</f>
        <v>13.376671021372577</v>
      </c>
      <c r="P33" s="8">
        <f>_XLL.PROBOFDELAY(B33,'Basic Parameters'!B$6,D33,E33,L33,C33)</f>
        <v>0.2999872344915078</v>
      </c>
      <c r="Q33" s="10">
        <f>[1]!OppCost(B33,'Basic Parameters'!B$6,D33,E33,'Basic Parameters'!B$12,F33,G33,H33,C33)</f>
        <v>46.07530689239502</v>
      </c>
      <c r="R33" s="11">
        <f>[1]!MargOppCost(B33,'Basic Parameters'!B$6,D33,E33,'Basic Parameters'!B$12,F33,G33,H33,C33)</f>
        <v>13.938102722167969</v>
      </c>
      <c r="S33" s="12">
        <f>[1]!OptNumTSR(B33,'Basic Parameters'!B$6,D33,E33,'Basic Parameters'!B$12,F33,G33,H33,I33)</f>
        <v>19</v>
      </c>
      <c r="T33" s="8">
        <f>[1]!Occupation(B33,'Basic Parameters'!B$6,D33,E33,'Basic Parameters'!B$12,F33,G33,S33)</f>
        <v>0.7781930741929172</v>
      </c>
      <c r="U33" s="8">
        <f>[1]!ServiceLevel(B33,'Basic Parameters'!B$6,D33,E33,'Basic Parameters'!B$7,'Basic Parameters'!B$12,F33,G33,S33)</f>
        <v>0.8566885644190343</v>
      </c>
      <c r="V33" s="8">
        <f>[1]!LostCalls(B33,'Basic Parameters'!B$6,D33,E33,'Basic Parameters'!B$12,F33,G33,S33)</f>
        <v>0.03351116180419922</v>
      </c>
      <c r="W33" s="8">
        <f>[1]!LostCallsimmediate(B33,'Basic Parameters'!B$6,D33,E33,'Basic Parameters'!B$12,F33,G33,S33)</f>
        <v>0.024436135480084272</v>
      </c>
      <c r="X33" s="9">
        <f>[1]!AvgSpeedAnsw(B33,'Basic Parameters'!B$6,D33,E33,'Basic Parameters'!B$12,F33,G33,S33)</f>
        <v>10.194714548589053</v>
      </c>
      <c r="Y33" s="9">
        <f>[1]!TrunkLoad(B33,'Basic Parameters'!B$6,D33,E33,'Basic Parameters'!B$12,F33,G33,S33)</f>
        <v>13.062631638214592</v>
      </c>
      <c r="Z33" s="8">
        <f>_XLL.PROBOFDELAY(B33,'Basic Parameters'!B$6,D33,E33,L33,S33)</f>
        <v>0.1988861919103881</v>
      </c>
      <c r="AA33" s="10">
        <f>[1]!OppCost(B33,'Basic Parameters'!B$6,D33,E33,'Basic Parameters'!B$12,F33,G33,H33,S33)</f>
        <v>32.13720417022705</v>
      </c>
      <c r="AB33" s="11">
        <f>[1]!MargOppCost(B33,'Basic Parameters'!B$6,D33,E33,'Basic Parameters'!B$12,F33,G33,H33,S33)</f>
        <v>10.378582000732422</v>
      </c>
    </row>
    <row r="34" spans="1:28" ht="12.75">
      <c r="A34" s="7">
        <v>0.895833333333333</v>
      </c>
      <c r="B34" s="43">
        <v>98</v>
      </c>
      <c r="C34" s="28">
        <v>14</v>
      </c>
      <c r="D34" s="28">
        <f>'Basic Parameters'!B$1</f>
        <v>167</v>
      </c>
      <c r="E34" s="28">
        <f>'Basic Parameters'!B$2</f>
        <v>34</v>
      </c>
      <c r="F34" s="28">
        <f>'Basic Parameters'!B$11</f>
        <v>665.0857851010985</v>
      </c>
      <c r="G34" s="29">
        <f>'Basic Parameters'!B$3</f>
        <v>0.27</v>
      </c>
      <c r="H34" s="30">
        <f>'Basic Parameters'!B$4</f>
        <v>7</v>
      </c>
      <c r="I34" s="31">
        <f>'Basic Parameters'!B$5</f>
        <v>23</v>
      </c>
      <c r="J34" s="45">
        <f>[1]!Occupation(B34,'Basic Parameters'!B$6,D34,E34,'Basic Parameters'!B$12,F34,G34,C34)</f>
        <v>0.7521622864405314</v>
      </c>
      <c r="K34" s="13">
        <f>[1]!ServiceLevel(B34,'Basic Parameters'!B$6,D34,E34,'Basic Parameters'!B$7,'Basic Parameters'!B$12,F34,G34,C34)</f>
        <v>0.834795355838769</v>
      </c>
      <c r="L34" s="13">
        <f>[1]!LostCalls(B34,'Basic Parameters'!B$6,D34,E34,'Basic Parameters'!B$12,F34,G34,C34)</f>
        <v>0.03774547576904297</v>
      </c>
      <c r="M34" s="13">
        <f>[1]!LostCallsimmediate(B34,'Basic Parameters'!B$6,D34,E34,'Basic Parameters'!B$12,F34,G34,C34)</f>
        <v>0.026147880820088405</v>
      </c>
      <c r="N34" s="14">
        <f>[1]!AvgSpeedAnsw(B34,'Basic Parameters'!B$6,D34,E34,'Basic Parameters'!B$12,F34,G34,C34)</f>
        <v>13.18356992711872</v>
      </c>
      <c r="O34" s="14">
        <f>[1]!TrunkLoad(B34,'Basic Parameters'!B$6,D34,E34,'Basic Parameters'!B$12,F34,G34,C34)</f>
        <v>9.469248476882209</v>
      </c>
      <c r="P34" s="13">
        <f>_XLL.PROBOFDELAY(B34,'Basic Parameters'!B$6,D34,E34,L34,C34)</f>
        <v>0.23650614948299073</v>
      </c>
      <c r="Q34" s="15">
        <f>[1]!OppCost(B34,'Basic Parameters'!B$6,D34,E34,'Basic Parameters'!B$12,F34,G34,H34,C34)</f>
        <v>25.893396377563477</v>
      </c>
      <c r="R34" s="16">
        <f>[1]!MargOppCost(B34,'Basic Parameters'!B$6,D34,E34,'Basic Parameters'!B$12,F34,G34,H34,C34)</f>
        <v>9.601341247558594</v>
      </c>
      <c r="S34" s="17">
        <f>[1]!OptNumTSR(B34,'Basic Parameters'!B$6,D34,E34,'Basic Parameters'!B$12,F34,G34,H34,I34)</f>
        <v>14</v>
      </c>
      <c r="T34" s="13">
        <f>[1]!Occupation(B34,'Basic Parameters'!B$6,D34,E34,'Basic Parameters'!B$12,F34,G34,S34)</f>
        <v>0.7521622864405314</v>
      </c>
      <c r="U34" s="13">
        <f>[1]!ServiceLevel(B34,'Basic Parameters'!B$6,D34,E34,'Basic Parameters'!B$7,'Basic Parameters'!B$12,F34,G34,S34)</f>
        <v>0.834795355838769</v>
      </c>
      <c r="V34" s="13">
        <f>[1]!LostCalls(B34,'Basic Parameters'!B$6,D34,E34,'Basic Parameters'!B$12,F34,G34,S34)</f>
        <v>0.03774547576904297</v>
      </c>
      <c r="W34" s="13">
        <f>[1]!LostCallsimmediate(B34,'Basic Parameters'!B$6,D34,E34,'Basic Parameters'!B$12,F34,G34,S34)</f>
        <v>0.026147880820088405</v>
      </c>
      <c r="X34" s="14">
        <f>[1]!AvgSpeedAnsw(B34,'Basic Parameters'!B$6,D34,E34,'Basic Parameters'!B$12,F34,G34,S34)</f>
        <v>13.18356992711872</v>
      </c>
      <c r="Y34" s="14">
        <f>[1]!TrunkLoad(B34,'Basic Parameters'!B$6,D34,E34,'Basic Parameters'!B$12,F34,G34,S34)</f>
        <v>9.469248476882209</v>
      </c>
      <c r="Z34" s="13">
        <f>_XLL.PROBOFDELAY(B34,'Basic Parameters'!B$6,D34,E34,L34,S34)</f>
        <v>0.23650614948299073</v>
      </c>
      <c r="AA34" s="15">
        <f>[1]!OppCost(B34,'Basic Parameters'!B$6,D34,E34,'Basic Parameters'!B$12,F34,G34,H34,S34)</f>
        <v>25.893396377563477</v>
      </c>
      <c r="AB34" s="16">
        <f>[1]!MargOppCost(B34,'Basic Parameters'!B$6,D34,E34,'Basic Parameters'!B$12,F34,G34,H34,S34)</f>
        <v>9.601341247558594</v>
      </c>
    </row>
    <row r="35" spans="1:28" ht="12.75">
      <c r="A35" s="3">
        <v>0.916666666666666</v>
      </c>
      <c r="B35" s="42">
        <v>70</v>
      </c>
      <c r="C35" s="24">
        <v>10</v>
      </c>
      <c r="D35" s="24">
        <f>'Basic Parameters'!B$1</f>
        <v>167</v>
      </c>
      <c r="E35" s="24">
        <f>'Basic Parameters'!B$2</f>
        <v>34</v>
      </c>
      <c r="F35" s="24">
        <f>'Basic Parameters'!B$11</f>
        <v>665.0857851010985</v>
      </c>
      <c r="G35" s="25">
        <f>'Basic Parameters'!B$3</f>
        <v>0.27</v>
      </c>
      <c r="H35" s="26">
        <f>'Basic Parameters'!B$4</f>
        <v>7</v>
      </c>
      <c r="I35" s="27">
        <f>'Basic Parameters'!B$5</f>
        <v>23</v>
      </c>
      <c r="J35" s="44">
        <f>[1]!Occupation(B35,'Basic Parameters'!B$6,D35,E35,'Basic Parameters'!B$12,F35,G35,C35)</f>
        <v>0.7418213287989298</v>
      </c>
      <c r="K35" s="8">
        <f>[1]!ServiceLevel(B35,'Basic Parameters'!B$6,D35,E35,'Basic Parameters'!B$7,'Basic Parameters'!B$12,F35,G35,C35)</f>
        <v>0.7776032148424544</v>
      </c>
      <c r="L35" s="8">
        <f>[1]!LostCalls(B35,'Basic Parameters'!B$6,D35,E35,'Basic Parameters'!B$12,F35,G35,C35)</f>
        <v>0.05097484588623047</v>
      </c>
      <c r="M35" s="8">
        <f>[1]!LostCallsimmediate(B35,'Basic Parameters'!B$6,D35,E35,'Basic Parameters'!B$12,F35,G35,C35)</f>
        <v>0.03230436861164256</v>
      </c>
      <c r="N35" s="9">
        <f>[1]!AvgSpeedAnsw(B35,'Basic Parameters'!B$6,D35,E35,'Basic Parameters'!B$12,F35,G35,C35)</f>
        <v>21.539830398576015</v>
      </c>
      <c r="O35" s="9">
        <f>[1]!TrunkLoad(B35,'Basic Parameters'!B$6,D35,E35,'Basic Parameters'!B$12,F35,G35,C35)</f>
        <v>7.005586947534031</v>
      </c>
      <c r="P35" s="8">
        <f>_XLL.PROBOFDELAY(B35,'Basic Parameters'!B$6,D35,E35,L35,C35)</f>
        <v>0.2915337638154944</v>
      </c>
      <c r="Q35" s="10">
        <f>[1]!OppCost(B35,'Basic Parameters'!B$6,D35,E35,'Basic Parameters'!B$12,F35,G35,H35,C35)</f>
        <v>24.97767448425293</v>
      </c>
      <c r="R35" s="11">
        <f>[1]!MargOppCost(B35,'Basic Parameters'!B$6,D35,E35,'Basic Parameters'!B$12,F35,G35,H35,C35)</f>
        <v>10.346031188964844</v>
      </c>
      <c r="S35" s="12">
        <f>[1]!OptNumTSR(B35,'Basic Parameters'!B$6,D35,E35,'Basic Parameters'!B$12,F35,G35,H35,I35)</f>
        <v>10</v>
      </c>
      <c r="T35" s="8">
        <f>[1]!Occupation(B35,'Basic Parameters'!B$6,D35,E35,'Basic Parameters'!B$12,F35,G35,S35)</f>
        <v>0.7418213287989298</v>
      </c>
      <c r="U35" s="8">
        <f>[1]!ServiceLevel(B35,'Basic Parameters'!B$6,D35,E35,'Basic Parameters'!B$7,'Basic Parameters'!B$12,F35,G35,S35)</f>
        <v>0.7776032148424544</v>
      </c>
      <c r="V35" s="8">
        <f>[1]!LostCalls(B35,'Basic Parameters'!B$6,D35,E35,'Basic Parameters'!B$12,F35,G35,S35)</f>
        <v>0.05097484588623047</v>
      </c>
      <c r="W35" s="8">
        <f>[1]!LostCallsimmediate(B35,'Basic Parameters'!B$6,D35,E35,'Basic Parameters'!B$12,F35,G35,S35)</f>
        <v>0.03230436861164256</v>
      </c>
      <c r="X35" s="9">
        <f>[1]!AvgSpeedAnsw(B35,'Basic Parameters'!B$6,D35,E35,'Basic Parameters'!B$12,F35,G35,S35)</f>
        <v>21.539830398576015</v>
      </c>
      <c r="Y35" s="9">
        <f>[1]!TrunkLoad(B35,'Basic Parameters'!B$6,D35,E35,'Basic Parameters'!B$12,F35,G35,S35)</f>
        <v>7.005586947534031</v>
      </c>
      <c r="Z35" s="8">
        <f>_XLL.PROBOFDELAY(B35,'Basic Parameters'!B$6,D35,E35,L35,S35)</f>
        <v>0.2915337638154944</v>
      </c>
      <c r="AA35" s="10">
        <f>[1]!OppCost(B35,'Basic Parameters'!B$6,D35,E35,'Basic Parameters'!B$12,F35,G35,H35,S35)</f>
        <v>24.97767448425293</v>
      </c>
      <c r="AB35" s="11">
        <f>[1]!MargOppCost(B35,'Basic Parameters'!B$6,D35,E35,'Basic Parameters'!B$12,F35,G35,H35,S35)</f>
        <v>10.346031188964844</v>
      </c>
    </row>
  </sheetData>
  <mergeCells count="3">
    <mergeCell ref="J1:R1"/>
    <mergeCell ref="S1:AB1"/>
    <mergeCell ref="B1:I1"/>
  </mergeCells>
  <printOptions/>
  <pageMargins left="0.75" right="0.75" top="1" bottom="1" header="0.4921259845" footer="0.492125984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P23"/>
  <sheetViews>
    <sheetView workbookViewId="0" topLeftCell="A1">
      <selection activeCell="B13" sqref="B13"/>
    </sheetView>
  </sheetViews>
  <sheetFormatPr defaultColWidth="11.421875" defaultRowHeight="12.75"/>
  <cols>
    <col min="1" max="1" width="43.140625" style="0" customWidth="1"/>
  </cols>
  <sheetData>
    <row r="1" spans="1:2" ht="12.75">
      <c r="A1" s="56" t="s">
        <v>28</v>
      </c>
      <c r="B1" s="19">
        <v>167</v>
      </c>
    </row>
    <row r="2" spans="1:2" ht="12.75">
      <c r="A2" s="57" t="s">
        <v>29</v>
      </c>
      <c r="B2" s="20">
        <v>34</v>
      </c>
    </row>
    <row r="3" spans="1:2" ht="25.5">
      <c r="A3" s="57" t="s">
        <v>30</v>
      </c>
      <c r="B3" s="21">
        <v>0.27</v>
      </c>
    </row>
    <row r="4" spans="1:2" ht="12.75">
      <c r="A4" s="57" t="s">
        <v>31</v>
      </c>
      <c r="B4" s="22">
        <v>7</v>
      </c>
    </row>
    <row r="5" spans="1:2" ht="12.75">
      <c r="A5" s="57" t="s">
        <v>32</v>
      </c>
      <c r="B5" s="22">
        <v>23</v>
      </c>
    </row>
    <row r="6" spans="1:2" ht="25.5">
      <c r="A6" s="57" t="s">
        <v>27</v>
      </c>
      <c r="B6" s="20">
        <v>30</v>
      </c>
    </row>
    <row r="7" spans="1:2" ht="25.5">
      <c r="A7" s="57" t="s">
        <v>26</v>
      </c>
      <c r="B7" s="20">
        <v>20</v>
      </c>
    </row>
    <row r="8" spans="1:2" ht="12.75">
      <c r="A8" s="58" t="s">
        <v>33</v>
      </c>
      <c r="B8" s="21">
        <v>0.8</v>
      </c>
    </row>
    <row r="9" spans="1:2" ht="12.75">
      <c r="A9" s="57" t="s">
        <v>34</v>
      </c>
      <c r="B9" s="23">
        <v>0.11</v>
      </c>
    </row>
    <row r="10" spans="1:2" ht="25.5">
      <c r="A10" s="57" t="s">
        <v>35</v>
      </c>
      <c r="B10" s="20">
        <v>38</v>
      </c>
    </row>
    <row r="11" spans="1:2" ht="12.75">
      <c r="A11" s="58" t="s">
        <v>37</v>
      </c>
      <c r="B11" s="59">
        <f>_XLL.AVGTIMEABAN(B9,B10)</f>
        <v>665.0857851010985</v>
      </c>
    </row>
    <row r="12" spans="1:2" ht="26.25" thickBot="1">
      <c r="A12" s="60" t="s">
        <v>38</v>
      </c>
      <c r="B12" s="61">
        <v>0.15</v>
      </c>
    </row>
    <row r="15" spans="1:16" ht="12.75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</row>
    <row r="17" spans="2:6" ht="12.75">
      <c r="B17" s="46"/>
      <c r="C17" s="46"/>
      <c r="D17" s="46"/>
      <c r="E17" s="46"/>
      <c r="F17" s="41"/>
    </row>
    <row r="18" spans="2:7" ht="12.75">
      <c r="B18" s="40"/>
      <c r="C18" s="40"/>
      <c r="E18" s="41"/>
      <c r="F18" s="41"/>
      <c r="G18" s="41"/>
    </row>
    <row r="19" ht="12.75">
      <c r="E19" s="41"/>
    </row>
    <row r="20" ht="12.75">
      <c r="E20" s="41"/>
    </row>
    <row r="21" ht="12.75">
      <c r="E21" s="41"/>
    </row>
    <row r="22" ht="12.75">
      <c r="E22" s="41"/>
    </row>
    <row r="23" spans="5:6" ht="12.75">
      <c r="E23" s="41"/>
      <c r="F23" s="41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Lufthansa Passage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U416608</dc:creator>
  <cp:keywords/>
  <dc:description/>
  <cp:lastModifiedBy>Jens Weisbrodt</cp:lastModifiedBy>
  <dcterms:created xsi:type="dcterms:W3CDTF">2006-12-16T09:45:17Z</dcterms:created>
  <dcterms:modified xsi:type="dcterms:W3CDTF">2012-03-22T18:52:06Z</dcterms:modified>
  <cp:category/>
  <cp:version/>
  <cp:contentType/>
  <cp:contentStatus/>
</cp:coreProperties>
</file>